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xlnm.Print_Titles" localSheetId="0">'прил.1'!$10:$11</definedName>
    <definedName name="_xlnm.Print_Titles" localSheetId="1">'прил.2'!$11:$12</definedName>
    <definedName name="_xlnm.Print_Titles" localSheetId="2">'прил.3'!$10:$11</definedName>
    <definedName name="_xlnm.Print_Titles" localSheetId="3">'прил.4'!$9:$10</definedName>
    <definedName name="_xlnm.Print_Titles" localSheetId="4">'прил.5'!$9:$10</definedName>
    <definedName name="_xlnm.Print_Titles" localSheetId="5">'прил.6'!$10:$11</definedName>
    <definedName name="_xlnm.Print_Area" localSheetId="0">'прил.1'!$A$1:$F$74</definedName>
    <definedName name="_xlnm.Print_Area" localSheetId="1">'прил.2'!$A$1:$F$72</definedName>
    <definedName name="_xlnm.Print_Area" localSheetId="2">'прил.3'!$A$1:$J$236</definedName>
    <definedName name="_xlnm.Print_Area" localSheetId="3">'прил.4'!$A$1:$J$236</definedName>
    <definedName name="_xlnm.Print_Area" localSheetId="4">'прил.5'!$A$1:$L$56</definedName>
    <definedName name="_xlnm.Print_Area" localSheetId="5">'прил.6'!$A$1:$L$56</definedName>
  </definedNames>
  <calcPr fullCalcOnLoad="1"/>
</workbook>
</file>

<file path=xl/comments2.xml><?xml version="1.0" encoding="utf-8"?>
<comments xmlns="http://schemas.openxmlformats.org/spreadsheetml/2006/main">
  <authors>
    <author>Колаева</author>
  </authors>
  <commentList>
    <comment ref="A9" authorId="0">
      <text>
        <r>
          <t/>
        </r>
      </text>
    </comment>
  </commentList>
</comments>
</file>

<file path=xl/comments3.xml><?xml version="1.0" encoding="utf-8"?>
<comments xmlns="http://schemas.openxmlformats.org/spreadsheetml/2006/main">
  <authors>
    <author>Пользователь</author>
  </authors>
  <commentList>
    <comment ref="A107" authorId="0">
      <text>
        <r>
          <rPr>
            <b/>
            <sz val="10"/>
            <rFont val="Tahoma"/>
            <family val="0"/>
          </rPr>
          <t>Пользователь: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Пользователь</author>
  </authors>
  <commentList>
    <comment ref="A107" authorId="0">
      <text>
        <r>
          <rPr>
            <b/>
            <sz val="10"/>
            <rFont val="Tahoma"/>
            <family val="0"/>
          </rPr>
          <t>Пользователь: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Lena</author>
    <author>Колаева</author>
  </authors>
  <commentList>
    <comment ref="J17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J22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J27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
</t>
        </r>
      </text>
    </comment>
    <comment ref="J38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прил. Гарантии
</t>
        </r>
      </text>
    </comment>
    <comment ref="J41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J42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L17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L22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L27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
</t>
        </r>
      </text>
    </comment>
    <comment ref="L38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прил. Гарантии
</t>
        </r>
      </text>
    </comment>
    <comment ref="L41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L42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A1" authorId="1">
      <text>
        <r>
          <t/>
        </r>
      </text>
    </comment>
    <comment ref="A5" authorId="1">
      <text>
        <r>
          <t/>
        </r>
      </text>
    </comment>
  </commentList>
</comments>
</file>

<file path=xl/comments6.xml><?xml version="1.0" encoding="utf-8"?>
<comments xmlns="http://schemas.openxmlformats.org/spreadsheetml/2006/main">
  <authors>
    <author>Lena</author>
    <author>Колаева</author>
  </authors>
  <commentList>
    <comment ref="J17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J22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J27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
</t>
        </r>
      </text>
    </comment>
    <comment ref="J38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прил. Гарантии
</t>
        </r>
      </text>
    </comment>
    <comment ref="J41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J42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L17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L22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L38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прил. Гарантии
</t>
        </r>
      </text>
    </comment>
    <comment ref="L41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L42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</t>
        </r>
      </text>
    </comment>
    <comment ref="A5" authorId="1">
      <text>
        <r>
          <t/>
        </r>
      </text>
    </comment>
    <comment ref="L27" authorId="0">
      <text>
        <r>
          <rPr>
            <b/>
            <sz val="8"/>
            <rFont val="Tahoma"/>
            <family val="0"/>
          </rPr>
          <t>Lena:</t>
        </r>
        <r>
          <rPr>
            <sz val="8"/>
            <rFont val="Tahoma"/>
            <family val="0"/>
          </rPr>
          <t xml:space="preserve">
с минусом
</t>
        </r>
      </text>
    </comment>
    <comment ref="A1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<sst xmlns="http://schemas.openxmlformats.org/spreadsheetml/2006/main" count="3303" uniqueCount="506">
  <si>
    <t xml:space="preserve">Доходы  от  продажи  земельных  участков, государственная  собственность на которые не разграничена и которые расположены  в  границах  поселений
</t>
  </si>
  <si>
    <t>001 1 11 00000 00 0000 000</t>
  </si>
  <si>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</si>
  <si>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</si>
  <si>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Субсидии  бюджетам   на   реализацию   программы энергосбережения  и   повышения   энергетической эффективности на период до 2020 года</t>
  </si>
  <si>
    <t>Субсидии бюджетам  поселений  на  реализацию программы  энергосбережения  и  повышения  энергетической эффективности на период  до  2020  года</t>
  </si>
  <si>
    <t>001 2 02 02150 10 0000 151</t>
  </si>
  <si>
    <t>ПРОЧИЕ НЕНАЛОГОВЫЕ ДОХОДЫ</t>
  </si>
  <si>
    <t>001 1 17 00000 00 0000 000</t>
  </si>
  <si>
    <t>Невыясненные поступления</t>
  </si>
  <si>
    <t>001 1 17 01000 00 0000 180</t>
  </si>
  <si>
    <t>Невыясненные поступления, зачисляемые в бюджеты поселений</t>
  </si>
  <si>
    <t>001 1 17 01050 10 0000 180</t>
  </si>
  <si>
    <t xml:space="preserve">                                                                                                                                  за 2012 год</t>
  </si>
  <si>
    <t>НАЛОГОВЫЕ И НЕНАЛОГОВЫЕ ДОХОДЫ</t>
  </si>
  <si>
    <t>000 1 01 02010 01 0000 110</t>
  </si>
  <si>
    <t>000 1 01 02030 01 0000 110</t>
  </si>
  <si>
    <t xml:space="preserve">  017 1 14 06000 00 0000 430   </t>
  </si>
  <si>
    <t xml:space="preserve">  017 1 14 06010 00 0000 430   </t>
  </si>
  <si>
    <t xml:space="preserve">  017 1 14 06013 10 0000 430   </t>
  </si>
  <si>
    <t>000 1 11 05013 10 0000 120</t>
  </si>
  <si>
    <t xml:space="preserve">  000 1 14 06000 00 0000 430   </t>
  </si>
  <si>
    <t xml:space="preserve">  000 1 14 06010 00 0000 430   </t>
  </si>
  <si>
    <t xml:space="preserve">  000 1 14 06013 10 0000 430   </t>
  </si>
  <si>
    <t>000 1 17 00000 00 0000 000</t>
  </si>
  <si>
    <t>000 1 17 01000 00 0000 180</t>
  </si>
  <si>
    <t>000 1 17 01050 10 0000 180</t>
  </si>
  <si>
    <t xml:space="preserve">  000  2 02 02150 00 0000 151   </t>
  </si>
  <si>
    <t>000 2 02 02150 10 0000 151</t>
  </si>
  <si>
    <t xml:space="preserve">  001 2 02 02150 00 0000 151   </t>
  </si>
  <si>
    <t>за 2012 год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</si>
  <si>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</si>
  <si>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</si>
  <si>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Руководство и управление в сфере установленных функций органов государственной власти субъектов РФ и  органов  местного самоуправления</t>
  </si>
  <si>
    <t>Глава муниципального  образования</t>
  </si>
  <si>
    <t>Расходы на содержание главы муниципального образования</t>
  </si>
  <si>
    <t>Расходы на выплату персоналу в целях обеспечения выполнения функций государственными органами, казеными учреждениями, органами управления государственными внебюджетными фондами</t>
  </si>
  <si>
    <t>Расходы на выплату персоналу государственных органов</t>
  </si>
  <si>
    <t>Фонд оплаты труда и страховые взносы</t>
  </si>
  <si>
    <t>Функционирование Правительства РФ, высших  органов исполнительной власти субъектов РФ, местных администраций</t>
  </si>
  <si>
    <t>Руководство и управление в сфере установленных функций органов госудаственой власти субъектов РФ и оргаов местного самоуправления</t>
  </si>
  <si>
    <t>Центральный аппарат</t>
  </si>
  <si>
    <t>Расходы на содержание   исполнительных органов местного самоуправления</t>
  </si>
  <si>
    <t>Закупка товаров, работ и услуг для государственных нужд</t>
  </si>
  <si>
    <t xml:space="preserve">Иные закупки товаров, работ и услуг для государственных нужд 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</si>
  <si>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</si>
  <si>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</si>
  <si>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</si>
  <si>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обязательных платежей в бюджетную систему Российской Федерации</t>
  </si>
  <si>
    <t>Уплата прочих налогов, сборов и иных обязательных платежей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</si>
  <si>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</si>
  <si>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</si>
  <si>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</si>
  <si>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 за счет средств местного бюджета</t>
  </si>
  <si>
    <t>Реализация государственных  функций связанных с общегосударственным управлением</t>
  </si>
  <si>
    <t xml:space="preserve">Выполнение других обязательств государства 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</si>
  <si>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</si>
  <si>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 xml:space="preserve">Муниципальная целевая программа «Развитие муниципальной службы в муниципальном образовании сельское поселение Зареченск на 2011-2013 годы.»       </t>
  </si>
  <si>
    <t>Раздел</t>
  </si>
  <si>
    <t>Подраздел</t>
  </si>
  <si>
    <t xml:space="preserve"> </t>
  </si>
  <si>
    <t>002 00 00</t>
  </si>
  <si>
    <t>002 03 00</t>
  </si>
  <si>
    <t>002 03 01</t>
  </si>
  <si>
    <t>100</t>
  </si>
  <si>
    <t>120</t>
  </si>
  <si>
    <t>121</t>
  </si>
  <si>
    <t>002 04 00</t>
  </si>
  <si>
    <t>002 04 01</t>
  </si>
  <si>
    <t>200</t>
  </si>
  <si>
    <t>240</t>
  </si>
  <si>
    <t>242</t>
  </si>
  <si>
    <t>244</t>
  </si>
  <si>
    <t>850</t>
  </si>
  <si>
    <t>852</t>
  </si>
  <si>
    <t>13</t>
  </si>
  <si>
    <t>090 00 00</t>
  </si>
  <si>
    <t>090 02 00</t>
  </si>
  <si>
    <t>090 02 99</t>
  </si>
  <si>
    <t>092 00 00</t>
  </si>
  <si>
    <t>092 03 00</t>
  </si>
  <si>
    <t>092 03 65</t>
  </si>
  <si>
    <t>092 03 99</t>
  </si>
  <si>
    <t xml:space="preserve">795 00 00 </t>
  </si>
  <si>
    <t>795 00 01</t>
  </si>
  <si>
    <t>Национальная оборона</t>
  </si>
  <si>
    <t>Руководство  и управление в сфере установленных функций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</si>
  <si>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</si>
  <si>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</si>
  <si>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Иные безвозмездные и безвозвратные перечисления</t>
  </si>
  <si>
    <t>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</si>
  <si>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</si>
  <si>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Межбюджетные трансферты</t>
  </si>
  <si>
    <t>Национальная экономика</t>
  </si>
  <si>
    <t>Дорожное хозяйство (дорожные фонды)</t>
  </si>
  <si>
    <t>Поддержка дорожного хозяйства</t>
  </si>
  <si>
    <t>Содержание автомобильных дорог общего пользования</t>
  </si>
  <si>
    <t>Субсидии юридическим лицам (кроме государственных учреждений) и физическими лицами - производителями товаров, работ, услуг</t>
  </si>
  <si>
    <t>Субсидия на поддержку муниципальных образований, осуществляющих эффективное управление муниципальными финансами за счет средств местного бюджета</t>
  </si>
  <si>
    <t xml:space="preserve">Субсидия на поддержку муниципальных образований, осуществляющих эффективное управление муниципальными финансами </t>
  </si>
  <si>
    <t>Долгосрочная целевая программа "Развитие транспортного комплекса Мурманской области (2011-2013 годы)"</t>
  </si>
  <si>
    <t>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</si>
  <si>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Связь и информатика</t>
  </si>
  <si>
    <t xml:space="preserve">Долгосрочная целевая программа «Развитие информационного общества и формирование электронного правительства в Мурманской области на 2011-2013 годы». </t>
  </si>
  <si>
    <t>Мероприятия по формированию электронного правительства</t>
  </si>
  <si>
    <t>001 00 00</t>
  </si>
  <si>
    <t>001 36 00</t>
  </si>
  <si>
    <t>09</t>
  </si>
  <si>
    <t xml:space="preserve">                                                                                                                                 за 2012 год</t>
  </si>
  <si>
    <t>Подготовка объектов жилищно-коммунального хозяйства к работе в осенне-зимний период 2012/2013 годов</t>
  </si>
  <si>
    <t>Ведомственная целевая программа  «Подготовка объектови систем жизнеобеспечения Мурманской областик работе в осенне-зимний период на 2012-2014 годы"</t>
  </si>
  <si>
    <t>520 00 00</t>
  </si>
  <si>
    <t>520 77 00</t>
  </si>
  <si>
    <t>520 77 01</t>
  </si>
  <si>
    <t>315 02 00</t>
  </si>
  <si>
    <t>351 02 03</t>
  </si>
  <si>
    <t>351 62 98</t>
  </si>
  <si>
    <t>351 62 99</t>
  </si>
  <si>
    <t>522 00 00</t>
  </si>
  <si>
    <t>522 42 00</t>
  </si>
  <si>
    <t>522 42 21</t>
  </si>
  <si>
    <t>522 26 00</t>
  </si>
  <si>
    <t>522 26 06</t>
  </si>
  <si>
    <t>Жилищно-коммунальное хозяйство</t>
  </si>
  <si>
    <t>Жилищное хозяйство</t>
  </si>
  <si>
    <t>Долгосрочная целевая программа «Энергосбережение и повышение энергетической эффективности в Мурманской области» на 2010-2015 годы и на перспективу до  2020 года</t>
  </si>
  <si>
    <t>Субсидия на предоставление поддержки малоимущим гражданам на установку приборов учета используемых энергоресурсов</t>
  </si>
  <si>
    <t>Иные закупки товаров, работ и услуг для государственных нужд</t>
  </si>
  <si>
    <t>Долгосрочная целевая программа "Поэтапный переход на отпуск коммунальных ресурсов (тепловой энергии, горячей и холодной воды, электрической энергии, газа) потребителям в соотвестсвии с показаниями коллективных (общедомовых) приборов учета потребления таких ресурсов" на 2009-2016 годы. На реализацию программы 2011 года</t>
  </si>
  <si>
    <t>Субсидии  юридическим лицам (кроме государственных учреждений) и физическим лицам - производителям товаров, работ, услуг</t>
  </si>
  <si>
    <t xml:space="preserve"> Муниципальная долгосрочная целевая программа "Адресная программа по поэтапному переходу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в многоквартирных домах, расположенных в границах муниципального образования сельское поселение Зареченск Кандалакшского района на 2009-2013 годы". На реализацию программы 2011 года</t>
  </si>
  <si>
    <t>Коммунальное хозяйство</t>
  </si>
  <si>
    <t>Резервные фонды</t>
  </si>
  <si>
    <t>Резервные фонды местных администраций</t>
  </si>
  <si>
    <t>Резервные средства</t>
  </si>
  <si>
    <t xml:space="preserve">Компенсация выпадающих доходов организациям, предоставляющим населению услуги теплоснабжения за счет платежей, не обеспечивающих возмещение издержек </t>
  </si>
  <si>
    <t>Компенсация выпадающих доходов организациям, предоставляющим населению услуги теплоснабжения за счет платежей, не обеспечивающих возмещение издержек за счет средств местного бюджета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</si>
  <si>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</si>
  <si>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за счет средств местного бюджета</t>
  </si>
  <si>
    <t xml:space="preserve">Субсидии  юридическим лицам (кроме государственных учреждений) и физическим лицам - производителям товаров, работ, услуг </t>
  </si>
  <si>
    <t xml:space="preserve"> Ведомственные целевые программы</t>
  </si>
  <si>
    <t xml:space="preserve"> Ведомственная целевая программа  «Подготовка объектови систем жизнеобеспечения Мурманской областик работе в осенне-зимний период на 2012-2014 годы"</t>
  </si>
  <si>
    <t>Благоустройство</t>
  </si>
  <si>
    <t xml:space="preserve">Уличное освещение </t>
  </si>
  <si>
    <t xml:space="preserve">Организация и содержание мест захоронений </t>
  </si>
  <si>
    <t xml:space="preserve">Прочие мероприятия по благоустройству </t>
  </si>
  <si>
    <t>Прочие мероприятия по благоустройству за счет средств местного бюджета</t>
  </si>
  <si>
    <t>Руководство и управление в сфере установленных функций органов госудаственой власти субъектов РФ и органов местного самоуправления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</si>
  <si>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</si>
  <si>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</si>
  <si>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</si>
  <si>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522 54 00</t>
  </si>
  <si>
    <t>522 54 23</t>
  </si>
  <si>
    <t>522 91 92</t>
  </si>
  <si>
    <t>795 00 00</t>
  </si>
  <si>
    <t>795 00 07</t>
  </si>
  <si>
    <t>070 00 00</t>
  </si>
  <si>
    <t>070 05 00</t>
  </si>
  <si>
    <t>070 05 01</t>
  </si>
  <si>
    <t>870</t>
  </si>
  <si>
    <t>351 00 00</t>
  </si>
  <si>
    <t>351 02 00</t>
  </si>
  <si>
    <t>351 02 99</t>
  </si>
  <si>
    <t>351 03 00</t>
  </si>
  <si>
    <t>351 03 99</t>
  </si>
  <si>
    <t>351 05 00</t>
  </si>
  <si>
    <t>351 05 99</t>
  </si>
  <si>
    <t>622 00 00</t>
  </si>
  <si>
    <t>622 48 00</t>
  </si>
  <si>
    <t>622 48 21</t>
  </si>
  <si>
    <t>520 99 00</t>
  </si>
  <si>
    <t>600 00 00</t>
  </si>
  <si>
    <t>600 01 00</t>
  </si>
  <si>
    <t>600 01 99</t>
  </si>
  <si>
    <t>600 04 00</t>
  </si>
  <si>
    <t>600 04 99</t>
  </si>
  <si>
    <t>600 05 00</t>
  </si>
  <si>
    <t>600 05 99</t>
  </si>
  <si>
    <t>002 99 00</t>
  </si>
  <si>
    <t>795 00 05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</si>
  <si>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</si>
  <si>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</si>
  <si>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культурыи кинематографии</t>
  </si>
  <si>
    <t>Субсидии бюджетным учреждениям на иные цели</t>
  </si>
  <si>
    <t>Расходы на выплаты персоналу казенных учреждений</t>
  </si>
  <si>
    <t>Иные выплаты персоналу, за исключением фонда оплаты труда</t>
  </si>
  <si>
    <t xml:space="preserve"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на 2012 год </t>
  </si>
  <si>
    <t>Повышение фонда оплаты труда работникам бюджетных учреждений культуры, финансируемых из местных бюджетов</t>
  </si>
  <si>
    <t>Социальная политика</t>
  </si>
  <si>
    <t>Доплаты к пенсиям, дополнительное пенсионное обеспечение</t>
  </si>
  <si>
    <t xml:space="preserve">Доплаты к пенсиям государственных служащих субъектов Российской Федерации и муниципальных служащих </t>
  </si>
  <si>
    <t>Доплаты к пенсиям государственных служащих субъектов Российской Федерации и муниципальных служащих за счет средств местного бюджета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</si>
  <si>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</si>
  <si>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</si>
  <si>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выплачиваемые организациям сектора государственного управления</t>
  </si>
  <si>
    <t>Физическая культура и спорт</t>
  </si>
  <si>
    <t>Муниципальная  целевая программа "Развитие физической культуры и спорта в муниципальном образовании сельское поселение Зареченск Кандалакшского района на 2012 год"</t>
  </si>
  <si>
    <t>Обслуживание государственного и муниципального долга</t>
  </si>
  <si>
    <t>Обслуживание  государственного внутреннего  и муниципального долга</t>
  </si>
  <si>
    <t>Процентные платежи по долговым обязательствам</t>
  </si>
  <si>
    <t>Обслуживание государственного долга Российской Федерации</t>
  </si>
  <si>
    <t>Обслуживание государственного (муниципального) долга</t>
  </si>
  <si>
    <t>08</t>
  </si>
  <si>
    <t>440 00 00</t>
  </si>
  <si>
    <t>440 02 00</t>
  </si>
  <si>
    <t>440 62 98</t>
  </si>
  <si>
    <t>611</t>
  </si>
  <si>
    <t>440 62 99</t>
  </si>
  <si>
    <t>110</t>
  </si>
  <si>
    <t>111</t>
  </si>
  <si>
    <t>112</t>
  </si>
  <si>
    <t>440 99 00</t>
  </si>
  <si>
    <t>440 99 99</t>
  </si>
  <si>
    <t>442 62 99</t>
  </si>
  <si>
    <t>520 54 00</t>
  </si>
  <si>
    <t>622 84 81</t>
  </si>
  <si>
    <t>491 00 00</t>
  </si>
  <si>
    <t>491 01 00</t>
  </si>
  <si>
    <t>491 01 99</t>
  </si>
  <si>
    <t>300</t>
  </si>
  <si>
    <t>310</t>
  </si>
  <si>
    <t>312</t>
  </si>
  <si>
    <t>11</t>
  </si>
  <si>
    <t>795 00 06</t>
  </si>
  <si>
    <t>065 00 00</t>
  </si>
  <si>
    <t>065 03 00</t>
  </si>
  <si>
    <t>720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</si>
  <si>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</si>
  <si>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</si>
  <si>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</si>
  <si>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</si>
  <si>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</si>
  <si>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</si>
  <si>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</si>
  <si>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</si>
  <si>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</si>
  <si>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</si>
  <si>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</si>
  <si>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</si>
  <si>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</si>
  <si>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</si>
  <si>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</si>
  <si>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</si>
  <si>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</si>
  <si>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муниципальной собственности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</si>
  <si>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</si>
  <si>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</si>
  <si>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</si>
  <si>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</si>
  <si>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</si>
  <si>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ИСТОЧНИКИ ВНЕШНЕГО ФИНАНСИРОВАНИЯ ДЕФИЦИТОВ БЮДЖЕТОВ</t>
  </si>
  <si>
    <t>ИСТОЧНИКИ ФИНАНСИРОВАНИЯ ДЕФИЦИТОВ БЮДЖЕТОВ</t>
  </si>
  <si>
    <t>Код бюджетной классификации Российской Федерации</t>
  </si>
  <si>
    <t>Сумма</t>
  </si>
  <si>
    <t>Утверждено</t>
  </si>
  <si>
    <t>Исполнено</t>
  </si>
  <si>
    <t>Наименование показателя</t>
  </si>
  <si>
    <t>000</t>
  </si>
  <si>
    <t>500</t>
  </si>
  <si>
    <t>Код бюджетной классификации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</si>
  <si>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</si>
  <si>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</si>
  <si>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</si>
  <si>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</si>
  <si>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</si>
  <si>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</si>
  <si>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</si>
  <si>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</si>
  <si>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01</t>
  </si>
  <si>
    <t>00</t>
  </si>
  <si>
    <t>02</t>
  </si>
  <si>
    <t>700</t>
  </si>
  <si>
    <t>10</t>
  </si>
  <si>
    <t>710</t>
  </si>
  <si>
    <t>800</t>
  </si>
  <si>
    <t>810</t>
  </si>
  <si>
    <t>03</t>
  </si>
  <si>
    <t>05</t>
  </si>
  <si>
    <t>510</t>
  </si>
  <si>
    <t>600</t>
  </si>
  <si>
    <t>610</t>
  </si>
  <si>
    <t>06</t>
  </si>
  <si>
    <t>630</t>
  </si>
  <si>
    <t>04</t>
  </si>
  <si>
    <t>540</t>
  </si>
  <si>
    <t>640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</si>
  <si>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</si>
  <si>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</si>
  <si>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</si>
  <si>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</si>
  <si>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</si>
  <si>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</si>
  <si>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</si>
  <si>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</si>
  <si>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</si>
  <si>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</si>
  <si>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</si>
  <si>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</si>
  <si>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</si>
  <si>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</si>
  <si>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</si>
  <si>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</si>
  <si>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</si>
  <si>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</si>
  <si>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</si>
  <si>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</si>
  <si>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</si>
  <si>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</si>
  <si>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</si>
  <si>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</si>
  <si>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</si>
  <si>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</si>
  <si>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000 1 11 05010 00 0000 120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</si>
  <si>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</si>
  <si>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</si>
  <si>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</si>
  <si>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</si>
  <si>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</si>
  <si>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</si>
  <si>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</si>
  <si>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</si>
  <si>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</si>
  <si>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</si>
  <si>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</si>
  <si>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</si>
  <si>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</si>
  <si>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</si>
  <si>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</si>
  <si>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</si>
  <si>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</si>
  <si>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</si>
  <si>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</si>
  <si>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</si>
  <si>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</si>
  <si>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</si>
  <si>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</si>
  <si>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</si>
  <si>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</si>
  <si>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</si>
  <si>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</si>
  <si>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</si>
  <si>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</si>
  <si>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</si>
  <si>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</si>
  <si>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</si>
  <si>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</si>
  <si>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</si>
  <si>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(тыс.руб.)</t>
  </si>
  <si>
    <t>Ведомство</t>
  </si>
  <si>
    <t>Целевая статья</t>
  </si>
  <si>
    <t>Вид расходов</t>
  </si>
  <si>
    <t>Результат исполнения бюджета (дефицит / профицит)</t>
  </si>
  <si>
    <t>х</t>
  </si>
  <si>
    <t>Всего доходов: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</si>
  <si>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</si>
  <si>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</si>
  <si>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</si>
  <si>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</si>
  <si>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</si>
  <si>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</si>
  <si>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</si>
  <si>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Предоставление бюджетных кредитов юридическим лицам из бюджетов поселений в валюте Российской Федерации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</si>
  <si>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</si>
  <si>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</si>
  <si>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</si>
  <si>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001</t>
  </si>
  <si>
    <t>Всего расходов:</t>
  </si>
  <si>
    <t>0000</t>
  </si>
  <si>
    <t>% исполнения</t>
  </si>
  <si>
    <t>Неисполненные назначения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</si>
  <si>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</si>
  <si>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</si>
  <si>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</si>
  <si>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</si>
  <si>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</si>
  <si>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</si>
  <si>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</si>
  <si>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</si>
  <si>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000 2 02 03015 00 0000 151</t>
  </si>
  <si>
    <t>000 2 02 03015 10 0000 151</t>
  </si>
  <si>
    <t xml:space="preserve">                           муниципального образования сельское поселение Зареченск Кандалакшского района</t>
  </si>
  <si>
    <t>Доходы по кодам видов доходов, подвидов доходов, классификации операций сектора государственного управления, относящихся к доходам бюджета</t>
  </si>
  <si>
    <t>182 1 01 00000 00 0000 000</t>
  </si>
  <si>
    <t>182 1 01 02000 01 0000 110</t>
  </si>
  <si>
    <t>182 1 01 02020 01 0000 110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</si>
  <si>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</si>
  <si>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</si>
  <si>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</si>
  <si>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</si>
  <si>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</si>
  <si>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</si>
  <si>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</si>
  <si>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</si>
  <si>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001 1 11 09000 00 0000 120</t>
  </si>
  <si>
    <t>017 1 11 05010 00 0000 120</t>
  </si>
  <si>
    <t>001 1 11 09040 00 0000 120</t>
  </si>
  <si>
    <t>001 1 11 09045 10 0000 120</t>
  </si>
  <si>
    <t>001 1 13 00000 00 0000 000</t>
  </si>
  <si>
    <t>001 1 13 03000 00 0000 130</t>
  </si>
  <si>
    <t>001 1 13 03050 10 0000 130</t>
  </si>
  <si>
    <t>001 2 00 00000 00 0000 000</t>
  </si>
  <si>
    <t>001 2 02 00000 00 0000 000</t>
  </si>
  <si>
    <t>001 2 02 01000 00 0000 151</t>
  </si>
  <si>
    <t>001 2 02 01001 00 0000 151</t>
  </si>
  <si>
    <t>001 2 02 01001 10 0000 151</t>
  </si>
  <si>
    <t>001 2 02 02000 00 0000 151</t>
  </si>
  <si>
    <t>001 2 02 02999 00 0000 151</t>
  </si>
  <si>
    <t>001 2 02 02999 10 0000 151</t>
  </si>
  <si>
    <t>001 2 02 03000 00 0000 151</t>
  </si>
  <si>
    <t>001 2 02 03015 00 0000 151</t>
  </si>
  <si>
    <t>001 2 02 03015 10 0000 151</t>
  </si>
  <si>
    <t>001 2 02 04000 00 0000 151</t>
  </si>
  <si>
    <t>001 2 02 04025 00 0000 151</t>
  </si>
  <si>
    <t>001 2 02 04025 10 0000 151</t>
  </si>
  <si>
    <t>001 2 02 04999 00 0000 151</t>
  </si>
  <si>
    <t>001 2 02 04999 10 0000 151</t>
  </si>
  <si>
    <t>ФЕДЕРАЛЬНАЯ НАЛОГОВАЯ СЛУЖБА</t>
  </si>
  <si>
    <r>
      <t>182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1 00 00000 00 0000 000</t>
    </r>
  </si>
  <si>
    <t>017 1 11 05000 00 0000 120</t>
  </si>
  <si>
    <t>КОМИТЕТ ИМУЩЕСТВЕННЫХ ОТНОШЕНИЙ И ТЕРРИТОРИАЛЬНОГО ПЛАНИРОВАНИЯ АДМИНИСТРАЦИИ МУНИЦИПАЛЬНОГО ОБРАЗОВАНИЯ КАНДАЛАКШСКИЙ РАЙОН</t>
  </si>
  <si>
    <t>АДМИНИСТРАЦИЯ МУНИЦИПАЛЬНОГО ОБРАЗОВАНИЯ СЕЛЬСКОЕ ПОСЕЛЕНИЕ ЗАРЕЧЕНСК КАНДАЛАКШСКОГО РАЙОНА</t>
  </si>
  <si>
    <t>001 0 00 00000 00 0000 000</t>
  </si>
  <si>
    <t xml:space="preserve">                                                                                                                                муниципального образования сельское поселение Зареченск Кандалакшского района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</si>
  <si>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</si>
  <si>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</si>
  <si>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Мероприятия в области коммунального хозяйства</t>
  </si>
  <si>
    <t>Целевые программы муниципальных образований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</si>
  <si>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</si>
  <si>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</t>
  </si>
  <si>
    <t>Источники финансирования дефицита бюджета по кодам групп, подрупп, статей, видов источников финансирования дефицитов</t>
  </si>
  <si>
    <t>Доходы бюджета по кодам классификации доходов бюджетов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</si>
  <si>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</si>
  <si>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001 2 19 00000 00 0000 000</t>
  </si>
  <si>
    <t>001 2 19 05000 10 0000 151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</si>
  <si>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</si>
  <si>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</si>
  <si>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001 2 02 01003 00 0000 151</t>
  </si>
  <si>
    <t>001 2 02 01003 10 0000 151</t>
  </si>
  <si>
    <t>Прочие дотации</t>
  </si>
  <si>
    <t>Прочие дотации бюджетам поселений</t>
  </si>
  <si>
    <t>001 2 02 01999 00 0000 151</t>
  </si>
  <si>
    <t>001 2 02 01999 10 0000 151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</si>
  <si>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</si>
  <si>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001 2 02 04014 00 0000 151</t>
  </si>
  <si>
    <t>Межбюджетные трансфертыю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</si>
  <si>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</si>
  <si>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017 1 14 00000 00 0000 000</t>
  </si>
  <si>
    <t>017 0 00 00000 00 0000 000</t>
  </si>
  <si>
    <t>000 1 14 00000 00 0000 000</t>
  </si>
  <si>
    <t>000 2 02 01003 00 0000 151</t>
  </si>
  <si>
    <t>000 2 02 01003 10 0000 151</t>
  </si>
  <si>
    <t>000 2 02 01999 00 0000 151</t>
  </si>
  <si>
    <t>000 2 02 01999 10 0000 151</t>
  </si>
  <si>
    <t>000 2 02 04014 00 0000 151</t>
  </si>
  <si>
    <t>000 2 02 04014 10 0000 151</t>
  </si>
  <si>
    <t>000 2 19 00000 00 0000 000</t>
  </si>
  <si>
    <t>000 2 19 05000 10 0000 151</t>
  </si>
  <si>
    <t xml:space="preserve">                                                                                                                                       Распределение ассигнований по разделам и подразделам, целевым статьям и видам расходов</t>
  </si>
  <si>
    <t xml:space="preserve">                    классификации расходов функциональной класификации расходов  бюджетов Российской Федерации                                                                                                         </t>
  </si>
  <si>
    <t>муниципального образования сельское поселение Зареченск Кандалакшского района</t>
  </si>
  <si>
    <t>Резервный фонд администрации муниципального образования сельское поселение Зареченск Кандалакшского района</t>
  </si>
  <si>
    <t>Выполнение других обязательств государства за счет средств местного бюджета</t>
  </si>
  <si>
    <t>Долгосрочные целевые программы</t>
  </si>
  <si>
    <t>Поддержка коммунального хозяйства</t>
  </si>
  <si>
    <t>Мероприятия в области коммунального хозяйства за счет средств местного бюджета</t>
  </si>
  <si>
    <t>Премирование победителей конкурса "На лучшее благоустройство территорий среди муниципальных образований Кандалакшского района"</t>
  </si>
  <si>
    <t>Ведомственные целевые программы</t>
  </si>
  <si>
    <t>Муниципальная целевая программа «Энергосбережение и повышение энергетической эффективности в муниципальном образовании с.п. Зареченск Кандалакшского района на 2010-2014 г.г.»</t>
  </si>
  <si>
    <t>Уличное освещение за счет средств местного бюджета</t>
  </si>
  <si>
    <t>Организация и содержание мест захоронений за счет средств местного бюджета</t>
  </si>
  <si>
    <t>Другие вопросы в области жилищно-коммунального хозяйства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</si>
  <si>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</si>
  <si>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деятельности подведомственных учреждений</t>
  </si>
  <si>
    <t>Обеспечение деятельности подведомственных учреждений за счет средств местного бюджета</t>
  </si>
  <si>
    <t>Пенсионное обеспечение</t>
  </si>
  <si>
    <t>Другие вопросы в области физической культуры и спорта</t>
  </si>
  <si>
    <t>Процентные платежи по муниципальному долгу</t>
  </si>
  <si>
    <t xml:space="preserve">                                                                                                                                       Ведомственная структура расходов бюджета</t>
  </si>
  <si>
    <t>АДМИНИСТРАЦИЯ МУНИЦИПАЛЬНОГО ОБРАЗОВАНИЯ СЕЛЬСКОЕ ПОСЕЛЕНИЕ ЗАРЕЧЕНСК КАНДАЛАКШСКОГО АЙОНА</t>
  </si>
  <si>
    <t>Источники финансирования дефицита бюджета по кодам классификации источников финансирования дефицитов бюджетов</t>
  </si>
  <si>
    <t xml:space="preserve">                                                                                                                                     муниципального образования сельское поселение Зареченск кандалакшского района</t>
  </si>
  <si>
    <t xml:space="preserve">                                                                                                                                     бюджетов классификации операций сектора государственного управления </t>
  </si>
  <si>
    <t xml:space="preserve">                                   муниципального образования сельское поселение Зареченск Кандалакшского района</t>
  </si>
  <si>
    <t>к Отчету об исполнении бюджета</t>
  </si>
  <si>
    <t>Приложение № 1</t>
  </si>
  <si>
    <t>муниципального образования сельское поселение Зареченск</t>
  </si>
  <si>
    <t>Кандалакшского района</t>
  </si>
  <si>
    <t>Приложение № 2</t>
  </si>
  <si>
    <t>Приложение  № 3</t>
  </si>
  <si>
    <t xml:space="preserve">к Отчету об исполнении бюджета </t>
  </si>
  <si>
    <t>Приложение  № 4</t>
  </si>
  <si>
    <t>Приложение № 5</t>
  </si>
  <si>
    <t>Приложение № 6</t>
  </si>
  <si>
    <t xml:space="preserve">                                                   за 2012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</si>
  <si>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</si>
  <si>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</si>
  <si>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</si>
  <si>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 лиц  с  доходов, полученных физическими лицами в соответствии  со статьей  228  Налогового   кодекса  Российской Федерации
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</si>
  <si>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</si>
  <si>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касенных)</t>
  </si>
  <si>
    <t>Доходы, полученные в виде арендной платы за земельные участки,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</si>
  <si>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</si>
  <si>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017 1 11 05013 10 0000 120</t>
  </si>
  <si>
    <t>017 1 11 00000 00 0000 000</t>
  </si>
  <si>
    <t xml:space="preserve">Доходы  от  продажи  земельных  участков, находящихся в  государственной  и  муниципальной  собственности (за    исключением  земельных  участков бюджетных и автономных учреждений)
</t>
  </si>
  <si>
    <t xml:space="preserve">Доходы  от  продажи  земельных  участков,  государственная  собственность на которые не разграничена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</si>
</sst>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0_ ;[Red]\-#,##0.00\ "/>
    <numFmt numFmtId="166" formatCode="#,##0.0"/>
    <numFmt numFmtId="167" formatCode="#,##0_ ;[Red]\-#,##0\ "/>
    <numFmt numFmtId="168" formatCode="#,##0.0_ ;\-#,##0.0\ "/>
    <numFmt numFmtId="169" formatCode="0.0%"/>
    <numFmt numFmtId="170" formatCode="#,##0.000"/>
    <numFmt numFmtId="171" formatCode="#,##0.0000000"/>
    <numFmt numFmtId="172" formatCode="_-* #.##0,_р_._-;\-* #,##0_р_._-;_-* &quot;-&quot;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8"/>
      <name val="Arial Rounded MT Bold"/>
      <family val="2"/>
    </font>
    <font>
      <sz val="8"/>
      <color indexed="8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167" fontId="5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169" fontId="5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/>
    </xf>
    <xf numFmtId="0" fontId="5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5" fillId="18" borderId="10" xfId="0" applyFont="1" applyFill="1" applyBorder="1" applyAlignment="1">
      <alignment horizontal="center" vertical="top" wrapText="1"/>
    </xf>
    <xf numFmtId="166" fontId="5" fillId="0" borderId="0" xfId="0" applyNumberFormat="1" applyFont="1" applyAlignment="1">
      <alignment horizontal="center" vertical="top" wrapText="1"/>
    </xf>
    <xf numFmtId="166" fontId="5" fillId="18" borderId="10" xfId="0" applyNumberFormat="1" applyFont="1" applyFill="1" applyBorder="1" applyAlignment="1">
      <alignment horizontal="center" vertical="top" wrapText="1"/>
    </xf>
    <xf numFmtId="49" fontId="5" fillId="15" borderId="10" xfId="0" applyNumberFormat="1" applyFont="1" applyFill="1" applyBorder="1" applyAlignment="1">
      <alignment horizontal="center" vertical="top"/>
    </xf>
    <xf numFmtId="166" fontId="27" fillId="19" borderId="10" xfId="0" applyNumberFormat="1" applyFont="1" applyFill="1" applyBorder="1" applyAlignment="1">
      <alignment horizontal="center" vertical="top" shrinkToFit="1"/>
    </xf>
    <xf numFmtId="169" fontId="27" fillId="19" borderId="10" xfId="0" applyNumberFormat="1" applyFont="1" applyFill="1" applyBorder="1" applyAlignment="1">
      <alignment horizontal="center" vertical="top" shrinkToFit="1"/>
    </xf>
    <xf numFmtId="0" fontId="5" fillId="15" borderId="10" xfId="0" applyNumberFormat="1" applyFont="1" applyFill="1" applyBorder="1" applyAlignment="1">
      <alignment horizontal="left" vertical="top" wrapText="1"/>
    </xf>
    <xf numFmtId="0" fontId="5" fillId="15" borderId="11" xfId="0" applyNumberFormat="1" applyFont="1" applyFill="1" applyBorder="1" applyAlignment="1">
      <alignment horizontal="left" vertical="top" wrapText="1"/>
    </xf>
    <xf numFmtId="49" fontId="5" fillId="15" borderId="11" xfId="0" applyNumberFormat="1" applyFont="1" applyFill="1" applyBorder="1" applyAlignment="1">
      <alignment horizontal="center" vertical="top"/>
    </xf>
    <xf numFmtId="166" fontId="27" fillId="19" borderId="11" xfId="0" applyNumberFormat="1" applyFont="1" applyFill="1" applyBorder="1" applyAlignment="1">
      <alignment horizontal="center" vertical="top" shrinkToFit="1"/>
    </xf>
    <xf numFmtId="0" fontId="4" fillId="19" borderId="10" xfId="0" applyFont="1" applyFill="1" applyBorder="1" applyAlignment="1">
      <alignment vertical="top" wrapText="1"/>
    </xf>
    <xf numFmtId="0" fontId="4" fillId="19" borderId="10" xfId="0" applyFont="1" applyFill="1" applyBorder="1" applyAlignment="1">
      <alignment horizontal="center" vertical="top" wrapText="1"/>
    </xf>
    <xf numFmtId="166" fontId="28" fillId="19" borderId="10" xfId="0" applyNumberFormat="1" applyFont="1" applyFill="1" applyBorder="1" applyAlignment="1">
      <alignment horizontal="center" vertical="top"/>
    </xf>
    <xf numFmtId="0" fontId="4" fillId="19" borderId="10" xfId="0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/>
    </xf>
    <xf numFmtId="167" fontId="5" fillId="7" borderId="0" xfId="0" applyNumberFormat="1" applyFont="1" applyFill="1" applyAlignment="1">
      <alignment horizontal="right"/>
    </xf>
    <xf numFmtId="164" fontId="5" fillId="0" borderId="10" xfId="0" applyNumberFormat="1" applyFont="1" applyFill="1" applyBorder="1" applyAlignment="1" applyProtection="1">
      <alignment vertical="top"/>
      <protection locked="0"/>
    </xf>
    <xf numFmtId="164" fontId="26" fillId="0" borderId="10" xfId="0" applyNumberFormat="1" applyFont="1" applyFill="1" applyBorder="1" applyAlignment="1" applyProtection="1">
      <alignment vertical="top"/>
      <protection locked="0"/>
    </xf>
    <xf numFmtId="167" fontId="5" fillId="0" borderId="0" xfId="0" applyNumberFormat="1" applyFont="1" applyFill="1" applyAlignment="1">
      <alignment horizontal="right" vertical="top"/>
    </xf>
    <xf numFmtId="164" fontId="27" fillId="7" borderId="10" xfId="0" applyNumberFormat="1" applyFont="1" applyFill="1" applyBorder="1" applyAlignment="1">
      <alignment horizontal="right" vertical="top" wrapText="1"/>
    </xf>
    <xf numFmtId="164" fontId="27" fillId="7" borderId="10" xfId="0" applyNumberFormat="1" applyFont="1" applyFill="1" applyBorder="1" applyAlignment="1" applyProtection="1">
      <alignment vertical="top"/>
      <protection locked="0"/>
    </xf>
    <xf numFmtId="164" fontId="29" fillId="7" borderId="10" xfId="0" applyNumberFormat="1" applyFont="1" applyFill="1" applyBorder="1" applyAlignment="1" applyProtection="1">
      <alignment vertical="top"/>
      <protection locked="0"/>
    </xf>
    <xf numFmtId="167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7" fontId="5" fillId="0" borderId="0" xfId="0" applyNumberFormat="1" applyFont="1" applyAlignment="1">
      <alignment horizontal="center"/>
    </xf>
    <xf numFmtId="0" fontId="4" fillId="18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top" shrinkToFit="1"/>
    </xf>
    <xf numFmtId="10" fontId="4" fillId="0" borderId="0" xfId="0" applyNumberFormat="1" applyFont="1" applyFill="1" applyBorder="1" applyAlignment="1">
      <alignment horizontal="right" vertical="top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166" fontId="4" fillId="0" borderId="12" xfId="0" applyNumberFormat="1" applyFont="1" applyFill="1" applyBorder="1" applyAlignment="1" applyProtection="1">
      <alignment horizontal="right" vertical="top"/>
      <protection locked="0"/>
    </xf>
    <xf numFmtId="166" fontId="5" fillId="0" borderId="12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/>
    </xf>
    <xf numFmtId="0" fontId="4" fillId="19" borderId="10" xfId="0" applyFont="1" applyFill="1" applyBorder="1" applyAlignment="1">
      <alignment wrapText="1"/>
    </xf>
    <xf numFmtId="0" fontId="4" fillId="19" borderId="10" xfId="0" applyFont="1" applyFill="1" applyBorder="1" applyAlignment="1">
      <alignment horizontal="center" wrapText="1"/>
    </xf>
    <xf numFmtId="166" fontId="4" fillId="19" borderId="10" xfId="0" applyNumberFormat="1" applyFont="1" applyFill="1" applyBorder="1" applyAlignment="1">
      <alignment horizontal="center" wrapText="1"/>
    </xf>
    <xf numFmtId="0" fontId="4" fillId="19" borderId="0" xfId="0" applyFont="1" applyFill="1" applyAlignment="1">
      <alignment/>
    </xf>
    <xf numFmtId="164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18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4" fillId="18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 wrapText="1"/>
    </xf>
    <xf numFmtId="0" fontId="4" fillId="15" borderId="10" xfId="0" applyNumberFormat="1" applyFont="1" applyFill="1" applyBorder="1" applyAlignment="1">
      <alignment horizontal="left" vertical="top" wrapText="1"/>
    </xf>
    <xf numFmtId="49" fontId="4" fillId="15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top"/>
    </xf>
    <xf numFmtId="166" fontId="5" fillId="15" borderId="10" xfId="0" applyNumberFormat="1" applyFont="1" applyFill="1" applyBorder="1" applyAlignment="1">
      <alignment horizontal="center" vertical="top"/>
    </xf>
    <xf numFmtId="166" fontId="4" fillId="15" borderId="10" xfId="0" applyNumberFormat="1" applyFont="1" applyFill="1" applyBorder="1" applyAlignment="1">
      <alignment horizontal="center" vertical="top"/>
    </xf>
    <xf numFmtId="166" fontId="5" fillId="15" borderId="1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vertical="top"/>
    </xf>
    <xf numFmtId="0" fontId="30" fillId="0" borderId="0" xfId="0" applyNumberFormat="1" applyFont="1" applyFill="1" applyAlignment="1">
      <alignment horizontal="right" vertical="top" wrapText="1"/>
    </xf>
    <xf numFmtId="0" fontId="30" fillId="0" borderId="0" xfId="0" applyNumberFormat="1" applyFont="1" applyFill="1" applyAlignment="1">
      <alignment horizontal="right" vertical="top"/>
    </xf>
    <xf numFmtId="0" fontId="30" fillId="0" borderId="0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right"/>
    </xf>
    <xf numFmtId="0" fontId="30" fillId="18" borderId="0" xfId="0" applyFont="1" applyFill="1" applyAlignment="1">
      <alignment horizontal="right" vertical="top" wrapText="1"/>
    </xf>
    <xf numFmtId="0" fontId="30" fillId="18" borderId="0" xfId="0" applyFont="1" applyFill="1" applyAlignment="1">
      <alignment horizontal="right" vertical="top"/>
    </xf>
    <xf numFmtId="0" fontId="31" fillId="18" borderId="0" xfId="0" applyFont="1" applyFill="1" applyAlignment="1">
      <alignment horizontal="right" vertical="top" wrapText="1"/>
    </xf>
    <xf numFmtId="0" fontId="5" fillId="15" borderId="13" xfId="0" applyNumberFormat="1" applyFont="1" applyFill="1" applyBorder="1" applyAlignment="1">
      <alignment horizontal="left" vertical="top" wrapText="1"/>
    </xf>
    <xf numFmtId="49" fontId="5" fillId="15" borderId="13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9" fontId="31" fillId="6" borderId="10" xfId="0" applyNumberFormat="1" applyFont="1" applyFill="1" applyBorder="1" applyAlignment="1">
      <alignment horizontal="right" shrinkToFit="1"/>
    </xf>
    <xf numFmtId="0" fontId="32" fillId="0" borderId="10" xfId="0" applyFont="1" applyBorder="1" applyAlignment="1">
      <alignment horizontal="left" wrapText="1"/>
    </xf>
    <xf numFmtId="49" fontId="32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49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166" fontId="3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33" fillId="0" borderId="10" xfId="0" applyNumberFormat="1" applyFont="1" applyBorder="1" applyAlignment="1">
      <alignment horizontal="center" wrapText="1"/>
    </xf>
    <xf numFmtId="49" fontId="35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wrapText="1"/>
    </xf>
    <xf numFmtId="0" fontId="32" fillId="0" borderId="10" xfId="0" applyFont="1" applyBorder="1" applyAlignment="1">
      <alignment horizontal="left" wrapText="1"/>
    </xf>
    <xf numFmtId="49" fontId="4" fillId="18" borderId="10" xfId="0" applyNumberFormat="1" applyFont="1" applyFill="1" applyBorder="1" applyAlignment="1">
      <alignment horizontal="right" shrinkToFit="1"/>
    </xf>
    <xf numFmtId="49" fontId="5" fillId="18" borderId="10" xfId="0" applyNumberFormat="1" applyFont="1" applyFill="1" applyBorder="1" applyAlignment="1">
      <alignment horizontal="right" shrinkToFit="1"/>
    </xf>
    <xf numFmtId="166" fontId="31" fillId="6" borderId="10" xfId="0" applyNumberFormat="1" applyFont="1" applyFill="1" applyBorder="1" applyAlignment="1">
      <alignment horizontal="right" shrinkToFit="1"/>
    </xf>
    <xf numFmtId="0" fontId="1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 wrapText="1"/>
    </xf>
    <xf numFmtId="49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166" fontId="1" fillId="0" borderId="10" xfId="0" applyNumberFormat="1" applyFont="1" applyBorder="1" applyAlignment="1">
      <alignment/>
    </xf>
    <xf numFmtId="0" fontId="32" fillId="0" borderId="10" xfId="0" applyFont="1" applyBorder="1" applyAlignment="1">
      <alignment wrapText="1"/>
    </xf>
    <xf numFmtId="49" fontId="33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49" fontId="1" fillId="15" borderId="10" xfId="0" applyNumberFormat="1" applyFont="1" applyFill="1" applyBorder="1" applyAlignment="1">
      <alignment horizontal="center"/>
    </xf>
    <xf numFmtId="0" fontId="33" fillId="15" borderId="10" xfId="0" applyNumberFormat="1" applyFont="1" applyFill="1" applyBorder="1" applyAlignment="1">
      <alignment horizontal="left" wrapText="1"/>
    </xf>
    <xf numFmtId="49" fontId="33" fillId="15" borderId="10" xfId="0" applyNumberFormat="1" applyFont="1" applyFill="1" applyBorder="1" applyAlignment="1">
      <alignment horizontal="center"/>
    </xf>
    <xf numFmtId="166" fontId="33" fillId="15" borderId="10" xfId="0" applyNumberFormat="1" applyFont="1" applyFill="1" applyBorder="1" applyAlignment="1">
      <alignment horizontal="right"/>
    </xf>
    <xf numFmtId="0" fontId="1" fillId="15" borderId="10" xfId="0" applyNumberFormat="1" applyFont="1" applyFill="1" applyBorder="1" applyAlignment="1">
      <alignment horizontal="left" wrapText="1"/>
    </xf>
    <xf numFmtId="49" fontId="1" fillId="15" borderId="10" xfId="0" applyNumberFormat="1" applyFont="1" applyFill="1" applyBorder="1" applyAlignment="1">
      <alignment horizontal="center"/>
    </xf>
    <xf numFmtId="166" fontId="1" fillId="15" borderId="10" xfId="0" applyNumberFormat="1" applyFont="1" applyFill="1" applyBorder="1" applyAlignment="1">
      <alignment horizontal="right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4" fillId="18" borderId="10" xfId="53" applyFont="1" applyFill="1" applyBorder="1" applyAlignment="1">
      <alignment vertical="top" wrapText="1"/>
      <protection/>
    </xf>
    <xf numFmtId="0" fontId="1" fillId="0" borderId="10" xfId="0" applyNumberFormat="1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166" fontId="35" fillId="0" borderId="10" xfId="0" applyNumberFormat="1" applyFont="1" applyBorder="1" applyAlignment="1">
      <alignment/>
    </xf>
    <xf numFmtId="49" fontId="3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2" fillId="0" borderId="10" xfId="0" applyFont="1" applyBorder="1" applyAlignment="1">
      <alignment horizont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69" fontId="34" fillId="0" borderId="10" xfId="0" applyNumberFormat="1" applyFont="1" applyFill="1" applyBorder="1" applyAlignment="1">
      <alignment horizontal="center" vertical="center" wrapText="1"/>
    </xf>
    <xf numFmtId="166" fontId="41" fillId="6" borderId="10" xfId="0" applyNumberFormat="1" applyFont="1" applyFill="1" applyBorder="1" applyAlignment="1">
      <alignment horizontal="right" shrinkToFit="1"/>
    </xf>
    <xf numFmtId="169" fontId="41" fillId="6" borderId="10" xfId="0" applyNumberFormat="1" applyFont="1" applyFill="1" applyBorder="1" applyAlignment="1">
      <alignment horizontal="right" shrinkToFit="1"/>
    </xf>
    <xf numFmtId="166" fontId="34" fillId="6" borderId="10" xfId="0" applyNumberFormat="1" applyFont="1" applyFill="1" applyBorder="1" applyAlignment="1">
      <alignment horizontal="right" shrinkToFit="1"/>
    </xf>
    <xf numFmtId="169" fontId="34" fillId="6" borderId="10" xfId="0" applyNumberFormat="1" applyFont="1" applyFill="1" applyBorder="1" applyAlignment="1">
      <alignment horizontal="right" shrinkToFit="1"/>
    </xf>
    <xf numFmtId="166" fontId="40" fillId="6" borderId="10" xfId="0" applyNumberFormat="1" applyFont="1" applyFill="1" applyBorder="1" applyAlignment="1">
      <alignment horizontal="right" shrinkToFit="1"/>
    </xf>
    <xf numFmtId="169" fontId="40" fillId="6" borderId="10" xfId="0" applyNumberFormat="1" applyFont="1" applyFill="1" applyBorder="1" applyAlignment="1">
      <alignment horizontal="right" shrinkToFit="1"/>
    </xf>
    <xf numFmtId="49" fontId="34" fillId="18" borderId="10" xfId="0" applyNumberFormat="1" applyFont="1" applyFill="1" applyBorder="1" applyAlignment="1">
      <alignment horizontal="center" shrinkToFit="1"/>
    </xf>
    <xf numFmtId="166" fontId="42" fillId="6" borderId="10" xfId="0" applyNumberFormat="1" applyFont="1" applyFill="1" applyBorder="1" applyAlignment="1">
      <alignment horizontal="right" shrinkToFit="1"/>
    </xf>
    <xf numFmtId="169" fontId="42" fillId="6" borderId="10" xfId="0" applyNumberFormat="1" applyFont="1" applyFill="1" applyBorder="1" applyAlignment="1">
      <alignment horizontal="right" shrinkToFit="1"/>
    </xf>
    <xf numFmtId="49" fontId="40" fillId="18" borderId="10" xfId="0" applyNumberFormat="1" applyFont="1" applyFill="1" applyBorder="1" applyAlignment="1">
      <alignment horizontal="center" shrinkToFit="1"/>
    </xf>
    <xf numFmtId="49" fontId="41" fillId="18" borderId="10" xfId="0" applyNumberFormat="1" applyFont="1" applyFill="1" applyBorder="1" applyAlignment="1">
      <alignment horizontal="center" shrinkToFit="1"/>
    </xf>
    <xf numFmtId="166" fontId="32" fillId="0" borderId="10" xfId="0" applyNumberFormat="1" applyFont="1" applyBorder="1" applyAlignment="1">
      <alignment/>
    </xf>
    <xf numFmtId="166" fontId="32" fillId="0" borderId="10" xfId="0" applyNumberFormat="1" applyFont="1" applyBorder="1" applyAlignment="1">
      <alignment/>
    </xf>
    <xf numFmtId="0" fontId="32" fillId="15" borderId="10" xfId="0" applyNumberFormat="1" applyFont="1" applyFill="1" applyBorder="1" applyAlignment="1">
      <alignment horizontal="left" wrapText="1"/>
    </xf>
    <xf numFmtId="49" fontId="32" fillId="15" borderId="10" xfId="0" applyNumberFormat="1" applyFont="1" applyFill="1" applyBorder="1" applyAlignment="1">
      <alignment horizontal="center"/>
    </xf>
    <xf numFmtId="166" fontId="32" fillId="15" borderId="10" xfId="0" applyNumberFormat="1" applyFont="1" applyFill="1" applyBorder="1" applyAlignment="1">
      <alignment horizontal="right"/>
    </xf>
    <xf numFmtId="166" fontId="40" fillId="19" borderId="10" xfId="0" applyNumberFormat="1" applyFont="1" applyFill="1" applyBorder="1" applyAlignment="1">
      <alignment horizontal="right" shrinkToFit="1"/>
    </xf>
    <xf numFmtId="0" fontId="40" fillId="18" borderId="0" xfId="0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right" vertical="top" shrinkToFit="1"/>
    </xf>
    <xf numFmtId="10" fontId="40" fillId="0" borderId="0" xfId="0" applyNumberFormat="1" applyFont="1" applyFill="1" applyBorder="1" applyAlignment="1">
      <alignment horizontal="right" vertical="top" shrinkToFit="1"/>
    </xf>
    <xf numFmtId="0" fontId="34" fillId="18" borderId="0" xfId="0" applyFont="1" applyFill="1" applyAlignment="1">
      <alignment/>
    </xf>
    <xf numFmtId="0" fontId="31" fillId="0" borderId="15" xfId="0" applyFont="1" applyFill="1" applyBorder="1" applyAlignment="1">
      <alignment horizontal="left" vertical="center" wrapText="1"/>
    </xf>
    <xf numFmtId="0" fontId="34" fillId="18" borderId="0" xfId="0" applyFont="1" applyFill="1" applyAlignment="1">
      <alignment/>
    </xf>
    <xf numFmtId="0" fontId="34" fillId="0" borderId="0" xfId="0" applyFont="1" applyFill="1" applyAlignment="1">
      <alignment horizontal="right" vertical="top"/>
    </xf>
    <xf numFmtId="169" fontId="34" fillId="0" borderId="0" xfId="0" applyNumberFormat="1" applyFont="1" applyFill="1" applyAlignment="1">
      <alignment horizontal="right" vertical="top"/>
    </xf>
    <xf numFmtId="0" fontId="40" fillId="19" borderId="10" xfId="0" applyFont="1" applyFill="1" applyBorder="1" applyAlignment="1">
      <alignment wrapText="1"/>
    </xf>
    <xf numFmtId="0" fontId="40" fillId="19" borderId="10" xfId="0" applyFont="1" applyFill="1" applyBorder="1" applyAlignment="1">
      <alignment horizontal="center" wrapText="1"/>
    </xf>
    <xf numFmtId="166" fontId="40" fillId="19" borderId="10" xfId="0" applyNumberFormat="1" applyFont="1" applyFill="1" applyBorder="1" applyAlignment="1">
      <alignment wrapText="1"/>
    </xf>
    <xf numFmtId="166" fontId="40" fillId="19" borderId="10" xfId="0" applyNumberFormat="1" applyFont="1" applyFill="1" applyBorder="1" applyAlignment="1">
      <alignment horizontal="center" wrapText="1"/>
    </xf>
    <xf numFmtId="49" fontId="42" fillId="18" borderId="10" xfId="0" applyNumberFormat="1" applyFont="1" applyFill="1" applyBorder="1" applyAlignment="1">
      <alignment horizontal="center" shrinkToFit="1"/>
    </xf>
    <xf numFmtId="0" fontId="30" fillId="18" borderId="0" xfId="0" applyFont="1" applyFill="1" applyAlignment="1">
      <alignment horizontal="right" vertical="top" wrapText="1"/>
    </xf>
    <xf numFmtId="0" fontId="4" fillId="18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18" borderId="10" xfId="0" applyFont="1" applyFill="1" applyBorder="1" applyAlignment="1">
      <alignment horizontal="center" vertical="top" wrapText="1"/>
    </xf>
    <xf numFmtId="166" fontId="4" fillId="18" borderId="10" xfId="0" applyNumberFormat="1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right" vertical="top" wrapText="1"/>
    </xf>
    <xf numFmtId="0" fontId="5" fillId="18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166" fontId="40" fillId="0" borderId="10" xfId="0" applyNumberFormat="1" applyFont="1" applyFill="1" applyBorder="1" applyAlignment="1">
      <alignment horizontal="right" shrinkToFit="1"/>
    </xf>
    <xf numFmtId="166" fontId="41" fillId="0" borderId="10" xfId="0" applyNumberFormat="1" applyFont="1" applyFill="1" applyBorder="1" applyAlignment="1">
      <alignment horizontal="right" shrinkToFit="1"/>
    </xf>
    <xf numFmtId="166" fontId="34" fillId="0" borderId="10" xfId="0" applyNumberFormat="1" applyFont="1" applyFill="1" applyBorder="1" applyAlignment="1">
      <alignment horizontal="right" shrinkToFit="1"/>
    </xf>
    <xf numFmtId="166" fontId="42" fillId="0" borderId="10" xfId="0" applyNumberFormat="1" applyFont="1" applyFill="1" applyBorder="1" applyAlignment="1">
      <alignment horizontal="right" shrinkToFit="1"/>
    </xf>
    <xf numFmtId="166" fontId="31" fillId="0" borderId="10" xfId="0" applyNumberFormat="1" applyFont="1" applyFill="1" applyBorder="1" applyAlignment="1">
      <alignment horizontal="right" shrinkToFit="1"/>
    </xf>
    <xf numFmtId="166" fontId="32" fillId="0" borderId="10" xfId="0" applyNumberFormat="1" applyFont="1" applyFill="1" applyBorder="1" applyAlignment="1">
      <alignment/>
    </xf>
    <xf numFmtId="166" fontId="33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32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32" fillId="0" borderId="10" xfId="0" applyNumberFormat="1" applyFont="1" applyFill="1" applyBorder="1" applyAlignment="1">
      <alignment horizontal="right"/>
    </xf>
    <xf numFmtId="166" fontId="33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3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Ассигн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view="pageBreakPreview" zoomScaleSheetLayoutView="100" workbookViewId="0" topLeftCell="A67">
      <selection activeCell="B58" sqref="B58"/>
    </sheetView>
  </sheetViews>
  <sheetFormatPr defaultColWidth="9.00390625" defaultRowHeight="12.75"/>
  <cols>
    <col min="1" max="1" width="48.25390625" style="14" customWidth="1"/>
    <col min="2" max="2" width="28.875" style="19" customWidth="1"/>
    <col min="3" max="3" width="12.75390625" style="26" customWidth="1"/>
    <col min="4" max="4" width="14.25390625" style="26" customWidth="1"/>
    <col min="5" max="5" width="10.25390625" style="26" customWidth="1"/>
    <col min="6" max="6" width="11.25390625" style="19" customWidth="1"/>
    <col min="7" max="16384" width="9.125" style="14" customWidth="1"/>
  </cols>
  <sheetData>
    <row r="1" spans="1:5" ht="12.75">
      <c r="A1" s="196" t="s">
        <v>484</v>
      </c>
      <c r="B1" s="196"/>
      <c r="C1" s="196"/>
      <c r="D1" s="196"/>
      <c r="E1" s="196"/>
    </row>
    <row r="2" spans="1:5" ht="12.75">
      <c r="A2" s="92"/>
      <c r="B2" s="92"/>
      <c r="C2" s="92"/>
      <c r="D2" s="93"/>
      <c r="E2" s="93" t="s">
        <v>483</v>
      </c>
    </row>
    <row r="3" spans="1:5" ht="12.75">
      <c r="A3" s="92"/>
      <c r="B3" s="92"/>
      <c r="C3" s="92"/>
      <c r="D3" s="93"/>
      <c r="E3" s="93" t="s">
        <v>485</v>
      </c>
    </row>
    <row r="4" spans="1:5" ht="12.75">
      <c r="A4" s="94"/>
      <c r="B4" s="94"/>
      <c r="C4" s="94"/>
      <c r="D4" s="94"/>
      <c r="E4" s="93" t="s">
        <v>486</v>
      </c>
    </row>
    <row r="5" spans="1:5" ht="12.75" customHeight="1">
      <c r="A5" s="197" t="s">
        <v>430</v>
      </c>
      <c r="B5" s="197"/>
      <c r="C5" s="197"/>
      <c r="D5" s="197"/>
      <c r="E5" s="197"/>
    </row>
    <row r="6" spans="1:6" ht="13.5" customHeight="1">
      <c r="A6" s="74" t="s">
        <v>380</v>
      </c>
      <c r="B6" s="71"/>
      <c r="C6" s="71"/>
      <c r="D6" s="71"/>
      <c r="E6" s="71"/>
      <c r="F6" s="72"/>
    </row>
    <row r="7" spans="1:6" ht="15" customHeight="1">
      <c r="A7" s="198" t="s">
        <v>493</v>
      </c>
      <c r="B7" s="198"/>
      <c r="C7" s="198"/>
      <c r="F7" s="73"/>
    </row>
    <row r="8" ht="12.75">
      <c r="F8" s="73"/>
    </row>
    <row r="10" spans="1:24" s="13" customFormat="1" ht="12.75">
      <c r="A10" s="199" t="s">
        <v>256</v>
      </c>
      <c r="B10" s="199" t="s">
        <v>252</v>
      </c>
      <c r="C10" s="200" t="s">
        <v>254</v>
      </c>
      <c r="D10" s="200" t="s">
        <v>255</v>
      </c>
      <c r="E10" s="199" t="s">
        <v>369</v>
      </c>
      <c r="F10" s="19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6" s="18" customFormat="1" ht="25.5">
      <c r="A11" s="199"/>
      <c r="B11" s="199"/>
      <c r="C11" s="200"/>
      <c r="D11" s="200"/>
      <c r="E11" s="27" t="s">
        <v>253</v>
      </c>
      <c r="F11" s="25" t="s">
        <v>368</v>
      </c>
    </row>
    <row r="12" spans="1:7" ht="12.75">
      <c r="A12" s="76" t="s">
        <v>416</v>
      </c>
      <c r="B12" s="77" t="s">
        <v>417</v>
      </c>
      <c r="C12" s="83">
        <f>C13+C19</f>
        <v>611</v>
      </c>
      <c r="D12" s="83">
        <f>D13+D19</f>
        <v>666.9</v>
      </c>
      <c r="E12" s="29">
        <f aca="true" t="shared" si="0" ref="E12:E26">C12-D12</f>
        <v>-55.89999999999998</v>
      </c>
      <c r="F12" s="30">
        <f aca="true" t="shared" si="1" ref="F12:F73">IF(C12&gt;0,D12/C12,"х")</f>
        <v>1.0914893617021275</v>
      </c>
      <c r="G12" s="14">
        <v>1000</v>
      </c>
    </row>
    <row r="13" spans="1:6" ht="12.75">
      <c r="A13" s="31" t="s">
        <v>287</v>
      </c>
      <c r="B13" s="28" t="s">
        <v>382</v>
      </c>
      <c r="C13" s="82">
        <f>C14</f>
        <v>570.8</v>
      </c>
      <c r="D13" s="82">
        <f>D14</f>
        <v>621.8</v>
      </c>
      <c r="E13" s="29">
        <f t="shared" si="0"/>
        <v>-51</v>
      </c>
      <c r="F13" s="30">
        <f t="shared" si="1"/>
        <v>1.0893482831114225</v>
      </c>
    </row>
    <row r="14" spans="1:6" ht="12.75">
      <c r="A14" s="31" t="s">
        <v>289</v>
      </c>
      <c r="B14" s="28" t="s">
        <v>383</v>
      </c>
      <c r="C14" s="82">
        <f>C15</f>
        <v>570.8</v>
      </c>
      <c r="D14" s="82">
        <f>D15</f>
        <v>621.8</v>
      </c>
      <c r="E14" s="29">
        <f t="shared" si="0"/>
        <v>-51</v>
      </c>
      <c r="F14" s="30">
        <f t="shared" si="1"/>
        <v>1.0893482831114225</v>
      </c>
    </row>
    <row r="15" spans="1:6" ht="51">
      <c r="A15" s="31" t="s">
        <v>291</v>
      </c>
      <c r="B15" s="28" t="s">
        <v>384</v>
      </c>
      <c r="C15" s="82">
        <f>C16+C17+C18</f>
        <v>570.8</v>
      </c>
      <c r="D15" s="82">
        <f>D16+D17+D18</f>
        <v>621.8</v>
      </c>
      <c r="E15" s="29">
        <f t="shared" si="0"/>
        <v>-51</v>
      </c>
      <c r="F15" s="30">
        <f t="shared" si="1"/>
        <v>1.0893482831114225</v>
      </c>
    </row>
    <row r="16" spans="1:6" ht="76.5">
      <c r="A16" s="97" t="s">
        <v>494</v>
      </c>
      <c r="B16" s="28" t="s">
        <v>495</v>
      </c>
      <c r="C16" s="82">
        <v>570</v>
      </c>
      <c r="D16" s="82">
        <v>621.2</v>
      </c>
      <c r="E16" s="29">
        <f t="shared" si="0"/>
        <v>-51.200000000000045</v>
      </c>
      <c r="F16" s="30">
        <f t="shared" si="1"/>
        <v>1.089824561403509</v>
      </c>
    </row>
    <row r="17" spans="1:6" ht="114.75">
      <c r="A17" s="97" t="s">
        <v>496</v>
      </c>
      <c r="B17" s="28" t="s">
        <v>384</v>
      </c>
      <c r="C17" s="82">
        <v>0.5</v>
      </c>
      <c r="D17" s="82">
        <v>0.3</v>
      </c>
      <c r="E17" s="29">
        <f t="shared" si="0"/>
        <v>0.2</v>
      </c>
      <c r="F17" s="30">
        <f t="shared" si="1"/>
        <v>0.6</v>
      </c>
    </row>
    <row r="18" spans="1:6" ht="52.5" customHeight="1">
      <c r="A18" s="99" t="s">
        <v>497</v>
      </c>
      <c r="B18" s="28" t="s">
        <v>498</v>
      </c>
      <c r="C18" s="82">
        <v>0.3</v>
      </c>
      <c r="D18" s="82">
        <v>0.3</v>
      </c>
      <c r="E18" s="29">
        <f t="shared" si="0"/>
        <v>0</v>
      </c>
      <c r="F18" s="30">
        <f t="shared" si="1"/>
        <v>1</v>
      </c>
    </row>
    <row r="19" spans="1:6" ht="12.75">
      <c r="A19" s="31" t="s">
        <v>293</v>
      </c>
      <c r="B19" s="28" t="s">
        <v>385</v>
      </c>
      <c r="C19" s="82">
        <f>C20+C22</f>
        <v>40.2</v>
      </c>
      <c r="D19" s="82">
        <f>D20+D22</f>
        <v>45.1</v>
      </c>
      <c r="E19" s="29">
        <f t="shared" si="0"/>
        <v>-4.899999999999999</v>
      </c>
      <c r="F19" s="30">
        <f t="shared" si="1"/>
        <v>1.1218905472636815</v>
      </c>
    </row>
    <row r="20" spans="1:6" ht="12.75">
      <c r="A20" s="31" t="s">
        <v>295</v>
      </c>
      <c r="B20" s="28" t="s">
        <v>386</v>
      </c>
      <c r="C20" s="82">
        <f>C21</f>
        <v>5.1</v>
      </c>
      <c r="D20" s="82">
        <f>D21</f>
        <v>5.2</v>
      </c>
      <c r="E20" s="29">
        <f t="shared" si="0"/>
        <v>-0.10000000000000053</v>
      </c>
      <c r="F20" s="30">
        <f t="shared" si="1"/>
        <v>1.019607843137255</v>
      </c>
    </row>
    <row r="21" spans="1:6" ht="39" customHeight="1">
      <c r="A21" s="31" t="s">
        <v>297</v>
      </c>
      <c r="B21" s="28" t="s">
        <v>387</v>
      </c>
      <c r="C21" s="82">
        <v>5.1</v>
      </c>
      <c r="D21" s="82">
        <v>5.2</v>
      </c>
      <c r="E21" s="29">
        <f t="shared" si="0"/>
        <v>-0.10000000000000053</v>
      </c>
      <c r="F21" s="30">
        <f t="shared" si="1"/>
        <v>1.019607843137255</v>
      </c>
    </row>
    <row r="22" spans="1:6" ht="12.75">
      <c r="A22" s="31" t="s">
        <v>299</v>
      </c>
      <c r="B22" s="28" t="s">
        <v>388</v>
      </c>
      <c r="C22" s="82">
        <f>C23+C25</f>
        <v>35.1</v>
      </c>
      <c r="D22" s="82">
        <f>D23+D25</f>
        <v>39.9</v>
      </c>
      <c r="E22" s="29">
        <f t="shared" si="0"/>
        <v>-4.799999999999997</v>
      </c>
      <c r="F22" s="30">
        <f t="shared" si="1"/>
        <v>1.1367521367521367</v>
      </c>
    </row>
    <row r="23" spans="1:6" ht="51">
      <c r="A23" s="31" t="s">
        <v>301</v>
      </c>
      <c r="B23" s="28" t="s">
        <v>389</v>
      </c>
      <c r="C23" s="82">
        <f>C24</f>
        <v>1</v>
      </c>
      <c r="D23" s="82">
        <f>D24</f>
        <v>1</v>
      </c>
      <c r="E23" s="29">
        <f t="shared" si="0"/>
        <v>0</v>
      </c>
      <c r="F23" s="30">
        <f t="shared" si="1"/>
        <v>1</v>
      </c>
    </row>
    <row r="24" spans="1:6" ht="76.5">
      <c r="A24" s="31" t="s">
        <v>303</v>
      </c>
      <c r="B24" s="28" t="s">
        <v>390</v>
      </c>
      <c r="C24" s="82">
        <v>1</v>
      </c>
      <c r="D24" s="82">
        <v>1</v>
      </c>
      <c r="E24" s="29">
        <f t="shared" si="0"/>
        <v>0</v>
      </c>
      <c r="F24" s="30">
        <f t="shared" si="1"/>
        <v>1</v>
      </c>
    </row>
    <row r="25" spans="1:6" ht="51">
      <c r="A25" s="31" t="s">
        <v>305</v>
      </c>
      <c r="B25" s="28" t="s">
        <v>391</v>
      </c>
      <c r="C25" s="82">
        <f>C26</f>
        <v>34.1</v>
      </c>
      <c r="D25" s="82">
        <f>D26</f>
        <v>38.9</v>
      </c>
      <c r="E25" s="29">
        <f t="shared" si="0"/>
        <v>-4.799999999999997</v>
      </c>
      <c r="F25" s="30">
        <f t="shared" si="1"/>
        <v>1.1407624633431084</v>
      </c>
    </row>
    <row r="26" spans="1:6" ht="89.25">
      <c r="A26" s="31" t="s">
        <v>307</v>
      </c>
      <c r="B26" s="28" t="s">
        <v>392</v>
      </c>
      <c r="C26" s="82">
        <v>34.1</v>
      </c>
      <c r="D26" s="82">
        <v>38.9</v>
      </c>
      <c r="E26" s="29">
        <f t="shared" si="0"/>
        <v>-4.799999999999997</v>
      </c>
      <c r="F26" s="30">
        <f t="shared" si="1"/>
        <v>1.1407624633431084</v>
      </c>
    </row>
    <row r="27" spans="1:6" ht="51">
      <c r="A27" s="76" t="s">
        <v>419</v>
      </c>
      <c r="B27" s="77" t="s">
        <v>447</v>
      </c>
      <c r="C27" s="83">
        <f>C29+C32</f>
        <v>871</v>
      </c>
      <c r="D27" s="83">
        <f>D29+D32</f>
        <v>1049.7</v>
      </c>
      <c r="E27" s="29">
        <f>C27-D27</f>
        <v>-178.70000000000005</v>
      </c>
      <c r="F27" s="30">
        <f>IF(C27&gt;0,D27/C27,"х")</f>
        <v>1.2051664753157292</v>
      </c>
    </row>
    <row r="28" spans="1:6" ht="41.25" customHeight="1">
      <c r="A28" s="95" t="s">
        <v>309</v>
      </c>
      <c r="B28" s="96" t="s">
        <v>503</v>
      </c>
      <c r="C28" s="82">
        <f aca="true" t="shared" si="2" ref="C28:D30">C29</f>
        <v>870</v>
      </c>
      <c r="D28" s="82">
        <f t="shared" si="2"/>
        <v>1048.7</v>
      </c>
      <c r="E28" s="29">
        <f>C28-D28</f>
        <v>-178.70000000000005</v>
      </c>
      <c r="F28" s="30">
        <f>IF(C28&gt;0,D28/C28,"х")</f>
        <v>1.2054022988505748</v>
      </c>
    </row>
    <row r="29" spans="1:6" ht="77.25" customHeight="1">
      <c r="A29" s="98" t="s">
        <v>499</v>
      </c>
      <c r="B29" s="104" t="s">
        <v>418</v>
      </c>
      <c r="C29" s="82">
        <f t="shared" si="2"/>
        <v>870</v>
      </c>
      <c r="D29" s="82">
        <f t="shared" si="2"/>
        <v>1048.7</v>
      </c>
      <c r="E29" s="29">
        <f aca="true" t="shared" si="3" ref="E29:E73">C29-D29</f>
        <v>-178.70000000000005</v>
      </c>
      <c r="F29" s="30">
        <f t="shared" si="1"/>
        <v>1.2054022988505748</v>
      </c>
    </row>
    <row r="30" spans="1:6" ht="76.5">
      <c r="A30" s="98" t="s">
        <v>500</v>
      </c>
      <c r="B30" s="104" t="s">
        <v>394</v>
      </c>
      <c r="C30" s="82">
        <f t="shared" si="2"/>
        <v>870</v>
      </c>
      <c r="D30" s="82">
        <f t="shared" si="2"/>
        <v>1048.7</v>
      </c>
      <c r="E30" s="29">
        <f t="shared" si="3"/>
        <v>-178.70000000000005</v>
      </c>
      <c r="F30" s="30">
        <f t="shared" si="1"/>
        <v>1.2054022988505748</v>
      </c>
    </row>
    <row r="31" spans="1:6" ht="76.5">
      <c r="A31" s="98" t="s">
        <v>501</v>
      </c>
      <c r="B31" s="104" t="s">
        <v>502</v>
      </c>
      <c r="C31" s="82">
        <v>870</v>
      </c>
      <c r="D31" s="82">
        <v>1048.7</v>
      </c>
      <c r="E31" s="29">
        <f t="shared" si="3"/>
        <v>-178.70000000000005</v>
      </c>
      <c r="F31" s="30">
        <f t="shared" si="1"/>
        <v>1.2054022988505748</v>
      </c>
    </row>
    <row r="32" spans="1:6" ht="25.5">
      <c r="A32" s="31" t="s">
        <v>2</v>
      </c>
      <c r="B32" s="28" t="s">
        <v>446</v>
      </c>
      <c r="C32" s="82">
        <f aca="true" t="shared" si="4" ref="C32:D34">C33</f>
        <v>1</v>
      </c>
      <c r="D32" s="82">
        <f t="shared" si="4"/>
        <v>1</v>
      </c>
      <c r="E32" s="29">
        <f t="shared" si="3"/>
        <v>0</v>
      </c>
      <c r="F32" s="30">
        <f t="shared" si="1"/>
        <v>1</v>
      </c>
    </row>
    <row r="33" spans="1:6" ht="54.75" customHeight="1">
      <c r="A33" s="99" t="s">
        <v>504</v>
      </c>
      <c r="B33" s="105" t="s">
        <v>17</v>
      </c>
      <c r="C33" s="82">
        <f t="shared" si="4"/>
        <v>1</v>
      </c>
      <c r="D33" s="82">
        <f t="shared" si="4"/>
        <v>1</v>
      </c>
      <c r="E33" s="29">
        <f>C33-D33</f>
        <v>0</v>
      </c>
      <c r="F33" s="30">
        <f>IF(C33&gt;0,D33/C33,"х")</f>
        <v>1</v>
      </c>
    </row>
    <row r="34" spans="1:6" ht="39.75" customHeight="1">
      <c r="A34" s="99" t="s">
        <v>505</v>
      </c>
      <c r="B34" s="105" t="s">
        <v>18</v>
      </c>
      <c r="C34" s="82">
        <f t="shared" si="4"/>
        <v>1</v>
      </c>
      <c r="D34" s="82">
        <f t="shared" si="4"/>
        <v>1</v>
      </c>
      <c r="E34" s="29">
        <f>C34-D34</f>
        <v>0</v>
      </c>
      <c r="F34" s="30">
        <f>IF(C34&gt;0,D34/C34,"х")</f>
        <v>1</v>
      </c>
    </row>
    <row r="35" spans="1:6" ht="54" customHeight="1">
      <c r="A35" s="100" t="s">
        <v>0</v>
      </c>
      <c r="B35" s="106" t="s">
        <v>19</v>
      </c>
      <c r="C35" s="82">
        <v>1</v>
      </c>
      <c r="D35" s="82">
        <v>1</v>
      </c>
      <c r="E35" s="29">
        <f>C35-D35</f>
        <v>0</v>
      </c>
      <c r="F35" s="30">
        <f>IF(C35&gt;0,D35/C35,"х")</f>
        <v>1</v>
      </c>
    </row>
    <row r="36" spans="1:6" ht="38.25">
      <c r="A36" s="76" t="s">
        <v>420</v>
      </c>
      <c r="B36" s="77" t="s">
        <v>421</v>
      </c>
      <c r="C36" s="83">
        <f>C37++C41+C44+C47</f>
        <v>22521.100000000002</v>
      </c>
      <c r="D36" s="83">
        <f>D37++D41+D44+D47</f>
        <v>21456.500000000004</v>
      </c>
      <c r="E36" s="29">
        <f>C36-D36</f>
        <v>1064.5999999999985</v>
      </c>
      <c r="F36" s="30">
        <f>IF(C36&gt;0,D36/C36,"х")</f>
        <v>0.952728774349388</v>
      </c>
    </row>
    <row r="37" spans="1:6" ht="40.5" customHeight="1">
      <c r="A37" s="95" t="s">
        <v>309</v>
      </c>
      <c r="B37" s="28" t="s">
        <v>1</v>
      </c>
      <c r="C37" s="82">
        <f aca="true" t="shared" si="5" ref="C37:D39">C38</f>
        <v>345.7</v>
      </c>
      <c r="D37" s="82">
        <f t="shared" si="5"/>
        <v>400.1</v>
      </c>
      <c r="E37" s="29">
        <f>C37-D37</f>
        <v>-54.400000000000034</v>
      </c>
      <c r="F37" s="30">
        <f>IF(C37&gt;0,D37/C37,"х")</f>
        <v>1.1573618744576224</v>
      </c>
    </row>
    <row r="38" spans="1:6" ht="76.5">
      <c r="A38" s="31" t="s">
        <v>431</v>
      </c>
      <c r="B38" s="28" t="s">
        <v>393</v>
      </c>
      <c r="C38" s="82">
        <f t="shared" si="5"/>
        <v>345.7</v>
      </c>
      <c r="D38" s="82">
        <f t="shared" si="5"/>
        <v>400.1</v>
      </c>
      <c r="E38" s="29">
        <f t="shared" si="3"/>
        <v>-54.400000000000034</v>
      </c>
      <c r="F38" s="30">
        <f t="shared" si="1"/>
        <v>1.1573618744576224</v>
      </c>
    </row>
    <row r="39" spans="1:6" ht="76.5">
      <c r="A39" s="31" t="s">
        <v>371</v>
      </c>
      <c r="B39" s="28" t="s">
        <v>395</v>
      </c>
      <c r="C39" s="82">
        <f t="shared" si="5"/>
        <v>345.7</v>
      </c>
      <c r="D39" s="82">
        <f t="shared" si="5"/>
        <v>400.1</v>
      </c>
      <c r="E39" s="29">
        <f t="shared" si="3"/>
        <v>-54.400000000000034</v>
      </c>
      <c r="F39" s="30">
        <f t="shared" si="1"/>
        <v>1.1573618744576224</v>
      </c>
    </row>
    <row r="40" spans="1:6" ht="66" customHeight="1">
      <c r="A40" s="31" t="s">
        <v>314</v>
      </c>
      <c r="B40" s="28" t="s">
        <v>396</v>
      </c>
      <c r="C40" s="82">
        <v>345.7</v>
      </c>
      <c r="D40" s="82">
        <v>400.1</v>
      </c>
      <c r="E40" s="29">
        <f t="shared" si="3"/>
        <v>-54.400000000000034</v>
      </c>
      <c r="F40" s="30">
        <f t="shared" si="1"/>
        <v>1.1573618744576224</v>
      </c>
    </row>
    <row r="41" spans="1:6" ht="27.75" customHeight="1">
      <c r="A41" s="99" t="s">
        <v>3</v>
      </c>
      <c r="B41" s="28" t="s">
        <v>397</v>
      </c>
      <c r="C41" s="82">
        <f>C42</f>
        <v>7.9</v>
      </c>
      <c r="D41" s="82">
        <f>D42</f>
        <v>7.9</v>
      </c>
      <c r="E41" s="29">
        <f t="shared" si="3"/>
        <v>0</v>
      </c>
      <c r="F41" s="30">
        <f t="shared" si="1"/>
        <v>1</v>
      </c>
    </row>
    <row r="42" spans="1:6" ht="25.5">
      <c r="A42" s="31" t="s">
        <v>317</v>
      </c>
      <c r="B42" s="28" t="s">
        <v>398</v>
      </c>
      <c r="C42" s="82">
        <f>C43</f>
        <v>7.9</v>
      </c>
      <c r="D42" s="82">
        <f>D43</f>
        <v>7.9</v>
      </c>
      <c r="E42" s="29">
        <f t="shared" si="3"/>
        <v>0</v>
      </c>
      <c r="F42" s="30">
        <f t="shared" si="1"/>
        <v>1</v>
      </c>
    </row>
    <row r="43" spans="1:6" ht="38.25">
      <c r="A43" s="31" t="s">
        <v>319</v>
      </c>
      <c r="B43" s="28" t="s">
        <v>399</v>
      </c>
      <c r="C43" s="82">
        <v>7.9</v>
      </c>
      <c r="D43" s="82">
        <v>7.9</v>
      </c>
      <c r="E43" s="29">
        <f t="shared" si="3"/>
        <v>0</v>
      </c>
      <c r="F43" s="30">
        <f t="shared" si="1"/>
        <v>1</v>
      </c>
    </row>
    <row r="44" spans="1:6" ht="12.75">
      <c r="A44" s="31" t="s">
        <v>7</v>
      </c>
      <c r="B44" s="28" t="s">
        <v>8</v>
      </c>
      <c r="C44" s="82">
        <f>C45</f>
        <v>0</v>
      </c>
      <c r="D44" s="82">
        <f>D45</f>
        <v>2.3</v>
      </c>
      <c r="E44" s="29">
        <f t="shared" si="3"/>
        <v>-2.3</v>
      </c>
      <c r="F44" s="30" t="str">
        <f t="shared" si="1"/>
        <v>х</v>
      </c>
    </row>
    <row r="45" spans="1:6" ht="12.75">
      <c r="A45" s="31" t="s">
        <v>9</v>
      </c>
      <c r="B45" s="28" t="s">
        <v>10</v>
      </c>
      <c r="C45" s="82">
        <f>C46</f>
        <v>0</v>
      </c>
      <c r="D45" s="82">
        <f>D46</f>
        <v>2.3</v>
      </c>
      <c r="E45" s="29">
        <f t="shared" si="3"/>
        <v>-2.3</v>
      </c>
      <c r="F45" s="30" t="str">
        <f t="shared" si="1"/>
        <v>х</v>
      </c>
    </row>
    <row r="46" spans="1:6" ht="25.5">
      <c r="A46" s="31" t="s">
        <v>11</v>
      </c>
      <c r="B46" s="28" t="s">
        <v>12</v>
      </c>
      <c r="C46" s="82">
        <v>0</v>
      </c>
      <c r="D46" s="82">
        <v>2.3</v>
      </c>
      <c r="E46" s="29">
        <f t="shared" si="3"/>
        <v>-2.3</v>
      </c>
      <c r="F46" s="30" t="str">
        <f t="shared" si="1"/>
        <v>х</v>
      </c>
    </row>
    <row r="47" spans="1:6" ht="12.75">
      <c r="A47" s="31" t="s">
        <v>321</v>
      </c>
      <c r="B47" s="28" t="s">
        <v>400</v>
      </c>
      <c r="C47" s="82">
        <f>C48</f>
        <v>22167.500000000004</v>
      </c>
      <c r="D47" s="82">
        <f>D48+D71</f>
        <v>21046.200000000004</v>
      </c>
      <c r="E47" s="29">
        <f t="shared" si="3"/>
        <v>1121.2999999999993</v>
      </c>
      <c r="F47" s="30">
        <f t="shared" si="1"/>
        <v>0.9494169392128116</v>
      </c>
    </row>
    <row r="48" spans="1:6" ht="38.25">
      <c r="A48" s="31" t="s">
        <v>323</v>
      </c>
      <c r="B48" s="28" t="s">
        <v>401</v>
      </c>
      <c r="C48" s="82">
        <f>C49+C56+C61+C64</f>
        <v>22167.500000000004</v>
      </c>
      <c r="D48" s="82">
        <f>D49+D56+D61+D64</f>
        <v>22073.800000000003</v>
      </c>
      <c r="E48" s="29">
        <f t="shared" si="3"/>
        <v>93.70000000000073</v>
      </c>
      <c r="F48" s="30">
        <f t="shared" si="1"/>
        <v>0.9957730912371715</v>
      </c>
    </row>
    <row r="49" spans="1:6" ht="25.5">
      <c r="A49" s="31" t="s">
        <v>325</v>
      </c>
      <c r="B49" s="28" t="s">
        <v>402</v>
      </c>
      <c r="C49" s="82">
        <f>C50+C52+C54</f>
        <v>9956.2</v>
      </c>
      <c r="D49" s="82">
        <f>D50+D52+D54</f>
        <v>9956.2</v>
      </c>
      <c r="E49" s="29">
        <f t="shared" si="3"/>
        <v>0</v>
      </c>
      <c r="F49" s="30">
        <f t="shared" si="1"/>
        <v>1</v>
      </c>
    </row>
    <row r="50" spans="1:6" ht="16.5" customHeight="1">
      <c r="A50" s="31" t="s">
        <v>327</v>
      </c>
      <c r="B50" s="28" t="s">
        <v>403</v>
      </c>
      <c r="C50" s="82">
        <f>C51</f>
        <v>9490</v>
      </c>
      <c r="D50" s="82">
        <f>D51</f>
        <v>9490</v>
      </c>
      <c r="E50" s="29">
        <f t="shared" si="3"/>
        <v>0</v>
      </c>
      <c r="F50" s="30">
        <f t="shared" si="1"/>
        <v>1</v>
      </c>
    </row>
    <row r="51" spans="1:6" ht="25.5">
      <c r="A51" s="31" t="s">
        <v>329</v>
      </c>
      <c r="B51" s="28" t="s">
        <v>404</v>
      </c>
      <c r="C51" s="82">
        <v>9490</v>
      </c>
      <c r="D51" s="82">
        <v>9490</v>
      </c>
      <c r="E51" s="29">
        <f t="shared" si="3"/>
        <v>0</v>
      </c>
      <c r="F51" s="30">
        <f t="shared" si="1"/>
        <v>1</v>
      </c>
    </row>
    <row r="52" spans="1:6" ht="25.5">
      <c r="A52" s="31" t="s">
        <v>434</v>
      </c>
      <c r="B52" s="28" t="s">
        <v>436</v>
      </c>
      <c r="C52" s="82">
        <f>C53</f>
        <v>466.2</v>
      </c>
      <c r="D52" s="82">
        <f>D53</f>
        <v>466.2</v>
      </c>
      <c r="E52" s="29">
        <f t="shared" si="3"/>
        <v>0</v>
      </c>
      <c r="F52" s="30">
        <f t="shared" si="1"/>
        <v>1</v>
      </c>
    </row>
    <row r="53" spans="1:6" ht="25.5">
      <c r="A53" s="31" t="s">
        <v>435</v>
      </c>
      <c r="B53" s="28" t="s">
        <v>437</v>
      </c>
      <c r="C53" s="82">
        <v>466.2</v>
      </c>
      <c r="D53" s="82">
        <v>466.2</v>
      </c>
      <c r="E53" s="29">
        <f t="shared" si="3"/>
        <v>0</v>
      </c>
      <c r="F53" s="30">
        <f t="shared" si="1"/>
        <v>1</v>
      </c>
    </row>
    <row r="54" spans="1:6" ht="12.75">
      <c r="A54" s="31" t="s">
        <v>438</v>
      </c>
      <c r="B54" s="28" t="s">
        <v>440</v>
      </c>
      <c r="C54" s="82">
        <f>C55</f>
        <v>0</v>
      </c>
      <c r="D54" s="82">
        <f>D55</f>
        <v>0</v>
      </c>
      <c r="E54" s="29">
        <f>C54-D54</f>
        <v>0</v>
      </c>
      <c r="F54" s="30" t="str">
        <f>IF(C54&gt;0,D54/C54,"х")</f>
        <v>х</v>
      </c>
    </row>
    <row r="55" spans="1:6" ht="12.75">
      <c r="A55" s="31" t="s">
        <v>439</v>
      </c>
      <c r="B55" s="28" t="s">
        <v>441</v>
      </c>
      <c r="C55" s="82">
        <v>0</v>
      </c>
      <c r="D55" s="82">
        <v>0</v>
      </c>
      <c r="E55" s="29">
        <f>C55-D55</f>
        <v>0</v>
      </c>
      <c r="F55" s="30" t="str">
        <f>IF(C55&gt;0,D55/C55,"х")</f>
        <v>х</v>
      </c>
    </row>
    <row r="56" spans="1:6" ht="38.25">
      <c r="A56" s="31" t="s">
        <v>331</v>
      </c>
      <c r="B56" s="28" t="s">
        <v>405</v>
      </c>
      <c r="C56" s="82">
        <f>C57+C59</f>
        <v>11985</v>
      </c>
      <c r="D56" s="82">
        <f>D57+D59</f>
        <v>11891.3</v>
      </c>
      <c r="E56" s="29">
        <f t="shared" si="3"/>
        <v>93.70000000000073</v>
      </c>
      <c r="F56" s="30">
        <f t="shared" si="1"/>
        <v>0.9921818940342094</v>
      </c>
    </row>
    <row r="57" spans="1:6" ht="38.25">
      <c r="A57" s="101" t="s">
        <v>4</v>
      </c>
      <c r="B57" s="103" t="s">
        <v>29</v>
      </c>
      <c r="C57" s="82">
        <f>C58</f>
        <v>40</v>
      </c>
      <c r="D57" s="82">
        <f>D58</f>
        <v>0</v>
      </c>
      <c r="E57" s="29">
        <f t="shared" si="3"/>
        <v>40</v>
      </c>
      <c r="F57" s="30">
        <f t="shared" si="1"/>
        <v>0</v>
      </c>
    </row>
    <row r="58" spans="1:6" ht="51">
      <c r="A58" s="102" t="s">
        <v>5</v>
      </c>
      <c r="B58" s="103" t="s">
        <v>6</v>
      </c>
      <c r="C58" s="82">
        <v>40</v>
      </c>
      <c r="D58" s="82">
        <v>0</v>
      </c>
      <c r="E58" s="29">
        <f t="shared" si="3"/>
        <v>40</v>
      </c>
      <c r="F58" s="30">
        <f t="shared" si="1"/>
        <v>0</v>
      </c>
    </row>
    <row r="59" spans="1:6" ht="12.75">
      <c r="A59" s="31" t="s">
        <v>333</v>
      </c>
      <c r="B59" s="28" t="s">
        <v>406</v>
      </c>
      <c r="C59" s="82">
        <f>C60</f>
        <v>11945</v>
      </c>
      <c r="D59" s="82">
        <f>D60</f>
        <v>11891.3</v>
      </c>
      <c r="E59" s="29">
        <f t="shared" si="3"/>
        <v>53.70000000000073</v>
      </c>
      <c r="F59" s="30">
        <f t="shared" si="1"/>
        <v>0.9955043951444118</v>
      </c>
    </row>
    <row r="60" spans="1:6" ht="12.75">
      <c r="A60" s="31" t="s">
        <v>335</v>
      </c>
      <c r="B60" s="28" t="s">
        <v>407</v>
      </c>
      <c r="C60" s="82">
        <v>11945</v>
      </c>
      <c r="D60" s="82">
        <v>11891.3</v>
      </c>
      <c r="E60" s="29">
        <f t="shared" si="3"/>
        <v>53.70000000000073</v>
      </c>
      <c r="F60" s="30">
        <f t="shared" si="1"/>
        <v>0.9955043951444118</v>
      </c>
    </row>
    <row r="61" spans="1:6" ht="25.5">
      <c r="A61" s="31" t="s">
        <v>374</v>
      </c>
      <c r="B61" s="28" t="s">
        <v>408</v>
      </c>
      <c r="C61" s="82">
        <f>C62</f>
        <v>110.4</v>
      </c>
      <c r="D61" s="82">
        <f>D62</f>
        <v>110.4</v>
      </c>
      <c r="E61" s="29">
        <f t="shared" si="3"/>
        <v>0</v>
      </c>
      <c r="F61" s="30">
        <f t="shared" si="1"/>
        <v>1</v>
      </c>
    </row>
    <row r="62" spans="1:6" ht="38.25">
      <c r="A62" s="31" t="s">
        <v>376</v>
      </c>
      <c r="B62" s="28" t="s">
        <v>409</v>
      </c>
      <c r="C62" s="82">
        <f>C63</f>
        <v>110.4</v>
      </c>
      <c r="D62" s="82">
        <f>D63</f>
        <v>110.4</v>
      </c>
      <c r="E62" s="29">
        <f t="shared" si="3"/>
        <v>0</v>
      </c>
      <c r="F62" s="30">
        <f t="shared" si="1"/>
        <v>1</v>
      </c>
    </row>
    <row r="63" spans="1:6" ht="38.25">
      <c r="A63" s="31" t="s">
        <v>377</v>
      </c>
      <c r="B63" s="28" t="s">
        <v>410</v>
      </c>
      <c r="C63" s="82">
        <v>110.4</v>
      </c>
      <c r="D63" s="82">
        <v>110.4</v>
      </c>
      <c r="E63" s="29">
        <f t="shared" si="3"/>
        <v>0</v>
      </c>
      <c r="F63" s="30">
        <f t="shared" si="1"/>
        <v>1</v>
      </c>
    </row>
    <row r="64" spans="1:6" ht="12.75">
      <c r="A64" s="31" t="s">
        <v>337</v>
      </c>
      <c r="B64" s="28" t="s">
        <v>411</v>
      </c>
      <c r="C64" s="82">
        <f>C65</f>
        <v>115.9</v>
      </c>
      <c r="D64" s="82">
        <f>D65</f>
        <v>115.9</v>
      </c>
      <c r="E64" s="29">
        <f t="shared" si="3"/>
        <v>0</v>
      </c>
      <c r="F64" s="30">
        <f t="shared" si="1"/>
        <v>1</v>
      </c>
    </row>
    <row r="65" spans="1:6" ht="63.75">
      <c r="A65" s="31" t="s">
        <v>442</v>
      </c>
      <c r="B65" s="28" t="s">
        <v>443</v>
      </c>
      <c r="C65" s="82">
        <f>C66</f>
        <v>115.9</v>
      </c>
      <c r="D65" s="82">
        <f>D66</f>
        <v>115.9</v>
      </c>
      <c r="E65" s="29">
        <f>C65-D65</f>
        <v>0</v>
      </c>
      <c r="F65" s="30">
        <f>IF(C65&gt;0,D65/C65,"х")</f>
        <v>1</v>
      </c>
    </row>
    <row r="66" spans="1:6" ht="63.75">
      <c r="A66" s="31" t="s">
        <v>444</v>
      </c>
      <c r="B66" s="28" t="s">
        <v>445</v>
      </c>
      <c r="C66" s="82">
        <f>C67+C69</f>
        <v>115.9</v>
      </c>
      <c r="D66" s="82">
        <f>D67+D69</f>
        <v>115.9</v>
      </c>
      <c r="E66" s="29">
        <f>C66-D66</f>
        <v>0</v>
      </c>
      <c r="F66" s="30">
        <f>IF(C66&gt;0,D66/C66,"х")</f>
        <v>1</v>
      </c>
    </row>
    <row r="67" spans="1:6" ht="63.75">
      <c r="A67" s="31" t="s">
        <v>339</v>
      </c>
      <c r="B67" s="28" t="s">
        <v>412</v>
      </c>
      <c r="C67" s="82">
        <f>C68</f>
        <v>2.2</v>
      </c>
      <c r="D67" s="82">
        <f>D68</f>
        <v>2.2</v>
      </c>
      <c r="E67" s="29">
        <f t="shared" si="3"/>
        <v>0</v>
      </c>
      <c r="F67" s="30">
        <f t="shared" si="1"/>
        <v>1</v>
      </c>
    </row>
    <row r="68" spans="1:6" ht="38.25">
      <c r="A68" s="31" t="s">
        <v>341</v>
      </c>
      <c r="B68" s="28" t="s">
        <v>413</v>
      </c>
      <c r="C68" s="82">
        <v>2.2</v>
      </c>
      <c r="D68" s="82">
        <v>2.2</v>
      </c>
      <c r="E68" s="29">
        <f t="shared" si="3"/>
        <v>0</v>
      </c>
      <c r="F68" s="30">
        <f t="shared" si="1"/>
        <v>1</v>
      </c>
    </row>
    <row r="69" spans="1:6" ht="25.5">
      <c r="A69" s="31" t="s">
        <v>343</v>
      </c>
      <c r="B69" s="28" t="s">
        <v>414</v>
      </c>
      <c r="C69" s="82">
        <f>C70</f>
        <v>113.7</v>
      </c>
      <c r="D69" s="82">
        <f>D70</f>
        <v>113.7</v>
      </c>
      <c r="E69" s="29">
        <f t="shared" si="3"/>
        <v>0</v>
      </c>
      <c r="F69" s="30">
        <f t="shared" si="1"/>
        <v>1</v>
      </c>
    </row>
    <row r="70" spans="1:6" ht="25.5">
      <c r="A70" s="32" t="s">
        <v>345</v>
      </c>
      <c r="B70" s="33" t="s">
        <v>415</v>
      </c>
      <c r="C70" s="84">
        <v>113.7</v>
      </c>
      <c r="D70" s="84">
        <v>113.7</v>
      </c>
      <c r="E70" s="34">
        <f t="shared" si="3"/>
        <v>0</v>
      </c>
      <c r="F70" s="30">
        <f t="shared" si="1"/>
        <v>1</v>
      </c>
    </row>
    <row r="71" spans="1:6" ht="51">
      <c r="A71" s="31" t="s">
        <v>372</v>
      </c>
      <c r="B71" s="28" t="s">
        <v>432</v>
      </c>
      <c r="C71" s="82">
        <f>C72</f>
        <v>0</v>
      </c>
      <c r="D71" s="82">
        <f>D72</f>
        <v>-1027.6</v>
      </c>
      <c r="E71" s="34">
        <f t="shared" si="3"/>
        <v>1027.6</v>
      </c>
      <c r="F71" s="30" t="str">
        <f>IF(C71&gt;0,D71/C71,"х")</f>
        <v>х</v>
      </c>
    </row>
    <row r="72" spans="1:6" ht="38.25">
      <c r="A72" s="31" t="s">
        <v>373</v>
      </c>
      <c r="B72" s="28" t="s">
        <v>433</v>
      </c>
      <c r="C72" s="82">
        <v>0</v>
      </c>
      <c r="D72" s="82">
        <v>-1027.6</v>
      </c>
      <c r="E72" s="34">
        <f t="shared" si="3"/>
        <v>1027.6</v>
      </c>
      <c r="F72" s="30" t="str">
        <f>IF(C72&gt;0,D72/C72,"х")</f>
        <v>х</v>
      </c>
    </row>
    <row r="73" spans="1:6" s="35" customFormat="1" ht="12.75">
      <c r="A73" s="38" t="s">
        <v>353</v>
      </c>
      <c r="B73" s="36"/>
      <c r="C73" s="37">
        <f>C12+C27+C36</f>
        <v>24003.100000000002</v>
      </c>
      <c r="D73" s="37">
        <f>D12+D27+D36</f>
        <v>23173.100000000002</v>
      </c>
      <c r="E73" s="29">
        <f t="shared" si="3"/>
        <v>830</v>
      </c>
      <c r="F73" s="30">
        <f t="shared" si="1"/>
        <v>0.9654211331036407</v>
      </c>
    </row>
  </sheetData>
  <sheetProtection/>
  <mergeCells count="8">
    <mergeCell ref="A1:E1"/>
    <mergeCell ref="A5:E5"/>
    <mergeCell ref="A7:C7"/>
    <mergeCell ref="E10:F10"/>
    <mergeCell ref="C10:C11"/>
    <mergeCell ref="D10:D11"/>
    <mergeCell ref="A10:A11"/>
    <mergeCell ref="B10:B11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view="pageBreakPreview" zoomScaleSheetLayoutView="100" workbookViewId="0" topLeftCell="A4">
      <selection activeCell="D72" sqref="D72"/>
    </sheetView>
  </sheetViews>
  <sheetFormatPr defaultColWidth="9.00390625" defaultRowHeight="12.75"/>
  <cols>
    <col min="1" max="1" width="48.25390625" style="14" customWidth="1"/>
    <col min="2" max="2" width="25.875" style="19" customWidth="1"/>
    <col min="3" max="3" width="12.75390625" style="26" customWidth="1"/>
    <col min="4" max="4" width="14.25390625" style="26" customWidth="1"/>
    <col min="5" max="5" width="10.25390625" style="26" customWidth="1"/>
    <col min="6" max="6" width="11.25390625" style="19" customWidth="1"/>
    <col min="7" max="16384" width="9.125" style="14" customWidth="1"/>
  </cols>
  <sheetData>
    <row r="1" spans="1:5" ht="12.75">
      <c r="A1" s="196" t="s">
        <v>487</v>
      </c>
      <c r="B1" s="196"/>
      <c r="C1" s="196"/>
      <c r="D1" s="196"/>
      <c r="E1" s="196"/>
    </row>
    <row r="2" spans="1:5" ht="12.75">
      <c r="A2" s="92"/>
      <c r="B2" s="92"/>
      <c r="C2" s="92"/>
      <c r="D2" s="93"/>
      <c r="E2" s="93" t="s">
        <v>483</v>
      </c>
    </row>
    <row r="3" spans="1:5" ht="12.75">
      <c r="A3" s="92"/>
      <c r="B3" s="92"/>
      <c r="C3" s="92"/>
      <c r="D3" s="93"/>
      <c r="E3" s="93" t="s">
        <v>485</v>
      </c>
    </row>
    <row r="4" spans="1:5" ht="12.75">
      <c r="A4" s="94"/>
      <c r="B4" s="94"/>
      <c r="C4" s="94"/>
      <c r="D4" s="94"/>
      <c r="E4" s="93" t="s">
        <v>486</v>
      </c>
    </row>
    <row r="5" spans="1:5" ht="24.75" customHeight="1">
      <c r="A5" s="197" t="s">
        <v>381</v>
      </c>
      <c r="B5" s="197"/>
      <c r="C5" s="197"/>
      <c r="D5" s="197"/>
      <c r="E5" s="197"/>
    </row>
    <row r="6" spans="1:6" ht="12.75">
      <c r="A6" s="74" t="s">
        <v>380</v>
      </c>
      <c r="B6" s="71"/>
      <c r="C6" s="71"/>
      <c r="D6" s="71"/>
      <c r="E6" s="71"/>
      <c r="F6" s="72"/>
    </row>
    <row r="7" spans="1:6" ht="12.75">
      <c r="A7" s="198" t="s">
        <v>493</v>
      </c>
      <c r="B7" s="198"/>
      <c r="C7" s="198"/>
      <c r="F7" s="73"/>
    </row>
    <row r="8" ht="12.75">
      <c r="F8" s="73"/>
    </row>
    <row r="9" spans="1:6" ht="12.75">
      <c r="A9" s="198"/>
      <c r="B9" s="198"/>
      <c r="C9" s="198"/>
      <c r="D9" s="198"/>
      <c r="E9" s="198"/>
      <c r="F9" s="198"/>
    </row>
    <row r="10" ht="12.75"/>
    <row r="11" spans="1:24" s="13" customFormat="1" ht="27.75" customHeight="1">
      <c r="A11" s="199" t="s">
        <v>256</v>
      </c>
      <c r="B11" s="199" t="s">
        <v>252</v>
      </c>
      <c r="C11" s="200" t="s">
        <v>254</v>
      </c>
      <c r="D11" s="200" t="s">
        <v>255</v>
      </c>
      <c r="E11" s="199" t="s">
        <v>369</v>
      </c>
      <c r="F11" s="19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6" s="18" customFormat="1" ht="25.5">
      <c r="A12" s="199"/>
      <c r="B12" s="199"/>
      <c r="C12" s="200"/>
      <c r="D12" s="200"/>
      <c r="E12" s="27" t="s">
        <v>253</v>
      </c>
      <c r="F12" s="25" t="s">
        <v>368</v>
      </c>
    </row>
    <row r="13" spans="1:7" ht="12.75">
      <c r="A13" s="31" t="s">
        <v>14</v>
      </c>
      <c r="B13" s="28" t="s">
        <v>286</v>
      </c>
      <c r="C13" s="82">
        <v>1835.6</v>
      </c>
      <c r="D13" s="82">
        <v>2126.9</v>
      </c>
      <c r="E13" s="29">
        <f>C13-D13</f>
        <v>-291.3000000000002</v>
      </c>
      <c r="F13" s="30">
        <f>IF(C13&gt;0,D13/C13,"х")</f>
        <v>1.158694704728699</v>
      </c>
      <c r="G13" s="14">
        <v>1000</v>
      </c>
    </row>
    <row r="14" spans="1:6" ht="12.75">
      <c r="A14" s="31" t="s">
        <v>287</v>
      </c>
      <c r="B14" s="28" t="s">
        <v>288</v>
      </c>
      <c r="C14" s="82">
        <f>C15</f>
        <v>570.8</v>
      </c>
      <c r="D14" s="82">
        <f>D15</f>
        <v>621.8</v>
      </c>
      <c r="E14" s="29">
        <f aca="true" t="shared" si="0" ref="E14:E63">C14-D14</f>
        <v>-51</v>
      </c>
      <c r="F14" s="30">
        <f aca="true" t="shared" si="1" ref="F14:F54">IF(C14&gt;0,D14/C14,"х")</f>
        <v>1.0893482831114225</v>
      </c>
    </row>
    <row r="15" spans="1:6" ht="12.75">
      <c r="A15" s="31" t="s">
        <v>289</v>
      </c>
      <c r="B15" s="28" t="s">
        <v>290</v>
      </c>
      <c r="C15" s="82">
        <f>C16</f>
        <v>570.8</v>
      </c>
      <c r="D15" s="82">
        <f>D16</f>
        <v>621.8</v>
      </c>
      <c r="E15" s="29">
        <f t="shared" si="0"/>
        <v>-51</v>
      </c>
      <c r="F15" s="30">
        <f t="shared" si="1"/>
        <v>1.0893482831114225</v>
      </c>
    </row>
    <row r="16" spans="1:6" ht="51">
      <c r="A16" s="31" t="s">
        <v>291</v>
      </c>
      <c r="B16" s="28" t="s">
        <v>292</v>
      </c>
      <c r="C16" s="82">
        <f>C17+C18+C19</f>
        <v>570.8</v>
      </c>
      <c r="D16" s="82">
        <f>D17+D18+D19</f>
        <v>621.8</v>
      </c>
      <c r="E16" s="29">
        <f t="shared" si="0"/>
        <v>-51</v>
      </c>
      <c r="F16" s="30">
        <f t="shared" si="1"/>
        <v>1.0893482831114225</v>
      </c>
    </row>
    <row r="17" spans="1:6" ht="76.5">
      <c r="A17" s="97" t="s">
        <v>494</v>
      </c>
      <c r="B17" s="28" t="s">
        <v>15</v>
      </c>
      <c r="C17" s="82">
        <v>570</v>
      </c>
      <c r="D17" s="82">
        <v>621.2</v>
      </c>
      <c r="E17" s="29">
        <f t="shared" si="0"/>
        <v>-51.200000000000045</v>
      </c>
      <c r="F17" s="30">
        <f t="shared" si="1"/>
        <v>1.089824561403509</v>
      </c>
    </row>
    <row r="18" spans="1:6" ht="114.75">
      <c r="A18" s="97" t="s">
        <v>496</v>
      </c>
      <c r="B18" s="28" t="s">
        <v>292</v>
      </c>
      <c r="C18" s="82">
        <v>0.5</v>
      </c>
      <c r="D18" s="82">
        <v>0.3</v>
      </c>
      <c r="E18" s="29">
        <f>C18-D18</f>
        <v>0.2</v>
      </c>
      <c r="F18" s="30">
        <f>IF(C18&gt;0,D18/C18,"х")</f>
        <v>0.6</v>
      </c>
    </row>
    <row r="19" spans="1:6" ht="54.75" customHeight="1">
      <c r="A19" s="99" t="s">
        <v>497</v>
      </c>
      <c r="B19" s="28" t="s">
        <v>16</v>
      </c>
      <c r="C19" s="82">
        <v>0.3</v>
      </c>
      <c r="D19" s="82">
        <v>0.3</v>
      </c>
      <c r="E19" s="29"/>
      <c r="F19" s="30"/>
    </row>
    <row r="20" spans="1:6" ht="12.75">
      <c r="A20" s="31" t="s">
        <v>293</v>
      </c>
      <c r="B20" s="28" t="s">
        <v>294</v>
      </c>
      <c r="C20" s="82">
        <f>C21+C23</f>
        <v>40.2</v>
      </c>
      <c r="D20" s="82">
        <f>D21+D23</f>
        <v>45.1</v>
      </c>
      <c r="E20" s="29">
        <f t="shared" si="0"/>
        <v>-4.899999999999999</v>
      </c>
      <c r="F20" s="30">
        <f t="shared" si="1"/>
        <v>1.1218905472636815</v>
      </c>
    </row>
    <row r="21" spans="1:6" ht="12.75">
      <c r="A21" s="31" t="s">
        <v>295</v>
      </c>
      <c r="B21" s="28" t="s">
        <v>296</v>
      </c>
      <c r="C21" s="82">
        <f>C22</f>
        <v>5.1</v>
      </c>
      <c r="D21" s="82">
        <f>D22</f>
        <v>5.2</v>
      </c>
      <c r="E21" s="29">
        <f t="shared" si="0"/>
        <v>-0.10000000000000053</v>
      </c>
      <c r="F21" s="30">
        <f t="shared" si="1"/>
        <v>1.019607843137255</v>
      </c>
    </row>
    <row r="22" spans="1:6" ht="40.5" customHeight="1">
      <c r="A22" s="31" t="s">
        <v>297</v>
      </c>
      <c r="B22" s="28" t="s">
        <v>298</v>
      </c>
      <c r="C22" s="82">
        <v>5.1</v>
      </c>
      <c r="D22" s="82">
        <v>5.2</v>
      </c>
      <c r="E22" s="29">
        <f t="shared" si="0"/>
        <v>-0.10000000000000053</v>
      </c>
      <c r="F22" s="30">
        <f t="shared" si="1"/>
        <v>1.019607843137255</v>
      </c>
    </row>
    <row r="23" spans="1:6" ht="12.75">
      <c r="A23" s="31" t="s">
        <v>299</v>
      </c>
      <c r="B23" s="28" t="s">
        <v>300</v>
      </c>
      <c r="C23" s="82">
        <f>C24+C26</f>
        <v>35.1</v>
      </c>
      <c r="D23" s="82">
        <f>D24+D26</f>
        <v>39.9</v>
      </c>
      <c r="E23" s="29">
        <f t="shared" si="0"/>
        <v>-4.799999999999997</v>
      </c>
      <c r="F23" s="30">
        <f t="shared" si="1"/>
        <v>1.1367521367521367</v>
      </c>
    </row>
    <row r="24" spans="1:6" ht="51">
      <c r="A24" s="31" t="s">
        <v>301</v>
      </c>
      <c r="B24" s="28" t="s">
        <v>302</v>
      </c>
      <c r="C24" s="82">
        <f>C25</f>
        <v>1</v>
      </c>
      <c r="D24" s="82">
        <f>D25</f>
        <v>1</v>
      </c>
      <c r="E24" s="29">
        <f t="shared" si="0"/>
        <v>0</v>
      </c>
      <c r="F24" s="30">
        <f t="shared" si="1"/>
        <v>1</v>
      </c>
    </row>
    <row r="25" spans="1:6" ht="76.5">
      <c r="A25" s="31" t="s">
        <v>303</v>
      </c>
      <c r="B25" s="28" t="s">
        <v>304</v>
      </c>
      <c r="C25" s="82">
        <v>1</v>
      </c>
      <c r="D25" s="82">
        <v>1</v>
      </c>
      <c r="E25" s="29">
        <f t="shared" si="0"/>
        <v>0</v>
      </c>
      <c r="F25" s="30">
        <f t="shared" si="1"/>
        <v>1</v>
      </c>
    </row>
    <row r="26" spans="1:6" ht="51">
      <c r="A26" s="31" t="s">
        <v>305</v>
      </c>
      <c r="B26" s="28" t="s">
        <v>306</v>
      </c>
      <c r="C26" s="82">
        <f>C27</f>
        <v>34.1</v>
      </c>
      <c r="D26" s="82">
        <f>D27</f>
        <v>38.9</v>
      </c>
      <c r="E26" s="29">
        <f t="shared" si="0"/>
        <v>-4.799999999999997</v>
      </c>
      <c r="F26" s="30">
        <f t="shared" si="1"/>
        <v>1.1407624633431084</v>
      </c>
    </row>
    <row r="27" spans="1:6" ht="89.25">
      <c r="A27" s="31" t="s">
        <v>307</v>
      </c>
      <c r="B27" s="28" t="s">
        <v>308</v>
      </c>
      <c r="C27" s="82">
        <v>34.1</v>
      </c>
      <c r="D27" s="82">
        <v>38.9</v>
      </c>
      <c r="E27" s="29">
        <f t="shared" si="0"/>
        <v>-4.799999999999997</v>
      </c>
      <c r="F27" s="30">
        <f t="shared" si="1"/>
        <v>1.1407624633431084</v>
      </c>
    </row>
    <row r="28" spans="1:6" ht="38.25">
      <c r="A28" s="95" t="s">
        <v>309</v>
      </c>
      <c r="B28" s="96" t="s">
        <v>310</v>
      </c>
      <c r="C28" s="82">
        <v>1215.7</v>
      </c>
      <c r="D28" s="82">
        <v>1448.8</v>
      </c>
      <c r="E28" s="29">
        <f t="shared" si="0"/>
        <v>-233.0999999999999</v>
      </c>
      <c r="F28" s="30">
        <f t="shared" si="1"/>
        <v>1.1917413835650241</v>
      </c>
    </row>
    <row r="29" spans="1:6" ht="89.25">
      <c r="A29" s="98" t="s">
        <v>499</v>
      </c>
      <c r="B29" s="104" t="s">
        <v>311</v>
      </c>
      <c r="C29" s="82">
        <f>C30</f>
        <v>870</v>
      </c>
      <c r="D29" s="82">
        <f>D30</f>
        <v>1048.7</v>
      </c>
      <c r="E29" s="29">
        <f t="shared" si="0"/>
        <v>-178.70000000000005</v>
      </c>
      <c r="F29" s="30">
        <f t="shared" si="1"/>
        <v>1.2054022988505748</v>
      </c>
    </row>
    <row r="30" spans="1:6" ht="76.5">
      <c r="A30" s="98" t="s">
        <v>500</v>
      </c>
      <c r="B30" s="104" t="s">
        <v>312</v>
      </c>
      <c r="C30" s="82">
        <f>C31</f>
        <v>870</v>
      </c>
      <c r="D30" s="82">
        <f>D31</f>
        <v>1048.7</v>
      </c>
      <c r="E30" s="29">
        <f t="shared" si="0"/>
        <v>-178.70000000000005</v>
      </c>
      <c r="F30" s="30">
        <f t="shared" si="1"/>
        <v>1.2054022988505748</v>
      </c>
    </row>
    <row r="31" spans="1:6" ht="76.5">
      <c r="A31" s="98" t="s">
        <v>501</v>
      </c>
      <c r="B31" s="104" t="s">
        <v>20</v>
      </c>
      <c r="C31" s="82">
        <v>870</v>
      </c>
      <c r="D31" s="82">
        <v>1048.7</v>
      </c>
      <c r="E31" s="29">
        <f t="shared" si="0"/>
        <v>-178.70000000000005</v>
      </c>
      <c r="F31" s="30">
        <f t="shared" si="1"/>
        <v>1.2054022988505748</v>
      </c>
    </row>
    <row r="32" spans="1:6" ht="76.5">
      <c r="A32" s="31" t="s">
        <v>431</v>
      </c>
      <c r="B32" s="28" t="s">
        <v>370</v>
      </c>
      <c r="C32" s="82">
        <f>C33</f>
        <v>345.7</v>
      </c>
      <c r="D32" s="82">
        <f>D33</f>
        <v>400.1</v>
      </c>
      <c r="E32" s="29">
        <f>C32-D32</f>
        <v>-54.400000000000034</v>
      </c>
      <c r="F32" s="30">
        <f>IF(C32&gt;0,D32/C32,"х")</f>
        <v>1.1573618744576224</v>
      </c>
    </row>
    <row r="33" spans="1:6" ht="76.5">
      <c r="A33" s="31" t="s">
        <v>371</v>
      </c>
      <c r="B33" s="28" t="s">
        <v>313</v>
      </c>
      <c r="C33" s="82">
        <f>C34</f>
        <v>345.7</v>
      </c>
      <c r="D33" s="82">
        <f>D34</f>
        <v>400.1</v>
      </c>
      <c r="E33" s="29">
        <f>C33-D33</f>
        <v>-54.400000000000034</v>
      </c>
      <c r="F33" s="30">
        <f>IF(C33&gt;0,D33/C33,"х")</f>
        <v>1.1573618744576224</v>
      </c>
    </row>
    <row r="34" spans="1:6" ht="65.25" customHeight="1">
      <c r="A34" s="31" t="s">
        <v>314</v>
      </c>
      <c r="B34" s="28" t="s">
        <v>315</v>
      </c>
      <c r="C34" s="82">
        <v>345.7</v>
      </c>
      <c r="D34" s="82">
        <v>400.1</v>
      </c>
      <c r="E34" s="29">
        <f t="shared" si="0"/>
        <v>-54.400000000000034</v>
      </c>
      <c r="F34" s="30">
        <f t="shared" si="1"/>
        <v>1.1573618744576224</v>
      </c>
    </row>
    <row r="35" spans="1:6" ht="30" customHeight="1">
      <c r="A35" s="99" t="s">
        <v>3</v>
      </c>
      <c r="B35" s="28" t="s">
        <v>316</v>
      </c>
      <c r="C35" s="82">
        <v>7.9</v>
      </c>
      <c r="D35" s="82">
        <v>7.9</v>
      </c>
      <c r="E35" s="29">
        <f t="shared" si="0"/>
        <v>0</v>
      </c>
      <c r="F35" s="30">
        <f t="shared" si="1"/>
        <v>1</v>
      </c>
    </row>
    <row r="36" spans="1:6" ht="25.5">
      <c r="A36" s="31" t="s">
        <v>317</v>
      </c>
      <c r="B36" s="28" t="s">
        <v>318</v>
      </c>
      <c r="C36" s="82">
        <v>7.9</v>
      </c>
      <c r="D36" s="82">
        <v>7.9</v>
      </c>
      <c r="E36" s="29">
        <f t="shared" si="0"/>
        <v>0</v>
      </c>
      <c r="F36" s="30">
        <f t="shared" si="1"/>
        <v>1</v>
      </c>
    </row>
    <row r="37" spans="1:6" ht="38.25">
      <c r="A37" s="31" t="s">
        <v>319</v>
      </c>
      <c r="B37" s="28" t="s">
        <v>320</v>
      </c>
      <c r="C37" s="82">
        <v>7.9</v>
      </c>
      <c r="D37" s="82">
        <v>7.9</v>
      </c>
      <c r="E37" s="29">
        <f t="shared" si="0"/>
        <v>0</v>
      </c>
      <c r="F37" s="30">
        <f t="shared" si="1"/>
        <v>1</v>
      </c>
    </row>
    <row r="38" spans="1:6" ht="25.5">
      <c r="A38" s="31" t="s">
        <v>2</v>
      </c>
      <c r="B38" s="28" t="s">
        <v>448</v>
      </c>
      <c r="C38" s="82">
        <f aca="true" t="shared" si="2" ref="C38:D40">C39</f>
        <v>1</v>
      </c>
      <c r="D38" s="82">
        <f t="shared" si="2"/>
        <v>1</v>
      </c>
      <c r="E38" s="29">
        <f aca="true" t="shared" si="3" ref="E38:E44">C38-D38</f>
        <v>0</v>
      </c>
      <c r="F38" s="30">
        <f aca="true" t="shared" si="4" ref="F38:F44">IF(C38&gt;0,D38/C38,"х")</f>
        <v>1</v>
      </c>
    </row>
    <row r="39" spans="1:6" ht="51.75" customHeight="1">
      <c r="A39" s="99" t="s">
        <v>504</v>
      </c>
      <c r="B39" s="105" t="s">
        <v>21</v>
      </c>
      <c r="C39" s="82">
        <f t="shared" si="2"/>
        <v>1</v>
      </c>
      <c r="D39" s="82">
        <f t="shared" si="2"/>
        <v>1</v>
      </c>
      <c r="E39" s="29">
        <f t="shared" si="3"/>
        <v>0</v>
      </c>
      <c r="F39" s="30">
        <f t="shared" si="4"/>
        <v>1</v>
      </c>
    </row>
    <row r="40" spans="1:6" ht="39.75" customHeight="1">
      <c r="A40" s="99" t="s">
        <v>505</v>
      </c>
      <c r="B40" s="105" t="s">
        <v>22</v>
      </c>
      <c r="C40" s="82">
        <f t="shared" si="2"/>
        <v>1</v>
      </c>
      <c r="D40" s="82">
        <f t="shared" si="2"/>
        <v>1</v>
      </c>
      <c r="E40" s="29">
        <f t="shared" si="3"/>
        <v>0</v>
      </c>
      <c r="F40" s="30">
        <f t="shared" si="4"/>
        <v>1</v>
      </c>
    </row>
    <row r="41" spans="1:6" ht="52.5" customHeight="1">
      <c r="A41" s="100" t="s">
        <v>0</v>
      </c>
      <c r="B41" s="106" t="s">
        <v>23</v>
      </c>
      <c r="C41" s="82">
        <v>1</v>
      </c>
      <c r="D41" s="82">
        <v>1</v>
      </c>
      <c r="E41" s="29">
        <f t="shared" si="3"/>
        <v>0</v>
      </c>
      <c r="F41" s="30">
        <f t="shared" si="4"/>
        <v>1</v>
      </c>
    </row>
    <row r="42" spans="1:6" ht="13.5" customHeight="1">
      <c r="A42" s="31" t="s">
        <v>7</v>
      </c>
      <c r="B42" s="28" t="s">
        <v>24</v>
      </c>
      <c r="C42" s="82">
        <f>C43</f>
        <v>0</v>
      </c>
      <c r="D42" s="82">
        <f>D43</f>
        <v>2.3</v>
      </c>
      <c r="E42" s="29">
        <f t="shared" si="3"/>
        <v>-2.3</v>
      </c>
      <c r="F42" s="30" t="str">
        <f t="shared" si="4"/>
        <v>х</v>
      </c>
    </row>
    <row r="43" spans="1:6" ht="13.5" customHeight="1">
      <c r="A43" s="31" t="s">
        <v>9</v>
      </c>
      <c r="B43" s="28" t="s">
        <v>25</v>
      </c>
      <c r="C43" s="82">
        <f>C44</f>
        <v>0</v>
      </c>
      <c r="D43" s="82">
        <f>D44</f>
        <v>2.3</v>
      </c>
      <c r="E43" s="29">
        <f t="shared" si="3"/>
        <v>-2.3</v>
      </c>
      <c r="F43" s="30" t="str">
        <f t="shared" si="4"/>
        <v>х</v>
      </c>
    </row>
    <row r="44" spans="1:6" ht="26.25" customHeight="1">
      <c r="A44" s="31" t="s">
        <v>11</v>
      </c>
      <c r="B44" s="28" t="s">
        <v>26</v>
      </c>
      <c r="C44" s="82">
        <v>0</v>
      </c>
      <c r="D44" s="82">
        <v>2.3</v>
      </c>
      <c r="E44" s="29">
        <f t="shared" si="3"/>
        <v>-2.3</v>
      </c>
      <c r="F44" s="30" t="str">
        <f t="shared" si="4"/>
        <v>х</v>
      </c>
    </row>
    <row r="45" spans="1:6" ht="12.75">
      <c r="A45" s="31" t="s">
        <v>321</v>
      </c>
      <c r="B45" s="28" t="s">
        <v>322</v>
      </c>
      <c r="C45" s="82">
        <f>C46</f>
        <v>22167.500000000004</v>
      </c>
      <c r="D45" s="82">
        <f>D46+D69</f>
        <v>21046.200000000004</v>
      </c>
      <c r="E45" s="29">
        <f t="shared" si="0"/>
        <v>1121.2999999999993</v>
      </c>
      <c r="F45" s="30">
        <f t="shared" si="1"/>
        <v>0.9494169392128116</v>
      </c>
    </row>
    <row r="46" spans="1:6" ht="38.25">
      <c r="A46" s="31" t="s">
        <v>323</v>
      </c>
      <c r="B46" s="28" t="s">
        <v>324</v>
      </c>
      <c r="C46" s="82">
        <f>C47+C54+C59+C62</f>
        <v>22167.500000000004</v>
      </c>
      <c r="D46" s="82">
        <f>D47+D54+D59+D62</f>
        <v>22073.800000000003</v>
      </c>
      <c r="E46" s="29">
        <f aca="true" t="shared" si="5" ref="E46:E53">C46-D46</f>
        <v>93.70000000000073</v>
      </c>
      <c r="F46" s="30">
        <f t="shared" si="1"/>
        <v>0.9957730912371715</v>
      </c>
    </row>
    <row r="47" spans="1:6" ht="25.5">
      <c r="A47" s="31" t="s">
        <v>325</v>
      </c>
      <c r="B47" s="28" t="s">
        <v>326</v>
      </c>
      <c r="C47" s="82">
        <f>C48+C50+C52</f>
        <v>9956.2</v>
      </c>
      <c r="D47" s="82">
        <f>D48+D50+D52</f>
        <v>9956.2</v>
      </c>
      <c r="E47" s="29">
        <f t="shared" si="5"/>
        <v>0</v>
      </c>
      <c r="F47" s="30">
        <f t="shared" si="1"/>
        <v>1</v>
      </c>
    </row>
    <row r="48" spans="1:6" ht="14.25" customHeight="1">
      <c r="A48" s="31" t="s">
        <v>327</v>
      </c>
      <c r="B48" s="28" t="s">
        <v>328</v>
      </c>
      <c r="C48" s="82">
        <f>C49</f>
        <v>9490</v>
      </c>
      <c r="D48" s="82">
        <f>D49</f>
        <v>9490</v>
      </c>
      <c r="E48" s="29">
        <f t="shared" si="5"/>
        <v>0</v>
      </c>
      <c r="F48" s="30">
        <f t="shared" si="1"/>
        <v>1</v>
      </c>
    </row>
    <row r="49" spans="1:6" ht="25.5">
      <c r="A49" s="31" t="s">
        <v>329</v>
      </c>
      <c r="B49" s="28" t="s">
        <v>330</v>
      </c>
      <c r="C49" s="82">
        <v>9490</v>
      </c>
      <c r="D49" s="82">
        <v>9490</v>
      </c>
      <c r="E49" s="29">
        <f t="shared" si="5"/>
        <v>0</v>
      </c>
      <c r="F49" s="30">
        <f>IF(C49&gt;0,D49/C49,"х")</f>
        <v>1</v>
      </c>
    </row>
    <row r="50" spans="1:6" ht="25.5">
      <c r="A50" s="31" t="s">
        <v>434</v>
      </c>
      <c r="B50" s="28" t="s">
        <v>449</v>
      </c>
      <c r="C50" s="82">
        <f>C51</f>
        <v>466.2</v>
      </c>
      <c r="D50" s="82">
        <f>D51</f>
        <v>466.2</v>
      </c>
      <c r="E50" s="29">
        <f t="shared" si="5"/>
        <v>0</v>
      </c>
      <c r="F50" s="30">
        <f>IF(C50&gt;0,D50/C50,"х")</f>
        <v>1</v>
      </c>
    </row>
    <row r="51" spans="1:6" ht="25.5">
      <c r="A51" s="31" t="s">
        <v>435</v>
      </c>
      <c r="B51" s="28" t="s">
        <v>450</v>
      </c>
      <c r="C51" s="82">
        <v>466.2</v>
      </c>
      <c r="D51" s="82">
        <v>466.2</v>
      </c>
      <c r="E51" s="29">
        <f t="shared" si="5"/>
        <v>0</v>
      </c>
      <c r="F51" s="30">
        <f>IF(C51&gt;0,D51/C51,"х")</f>
        <v>1</v>
      </c>
    </row>
    <row r="52" spans="1:6" ht="12.75">
      <c r="A52" s="31" t="s">
        <v>438</v>
      </c>
      <c r="B52" s="28" t="s">
        <v>451</v>
      </c>
      <c r="C52" s="82">
        <f>C53</f>
        <v>0</v>
      </c>
      <c r="D52" s="82">
        <f>D53</f>
        <v>0</v>
      </c>
      <c r="E52" s="29">
        <f t="shared" si="5"/>
        <v>0</v>
      </c>
      <c r="F52" s="30" t="str">
        <f>IF(C52&gt;0,D52/C52,"х")</f>
        <v>х</v>
      </c>
    </row>
    <row r="53" spans="1:6" ht="12.75">
      <c r="A53" s="31" t="s">
        <v>439</v>
      </c>
      <c r="B53" s="28" t="s">
        <v>452</v>
      </c>
      <c r="C53" s="82">
        <v>0</v>
      </c>
      <c r="D53" s="82">
        <v>0</v>
      </c>
      <c r="E53" s="29">
        <f t="shared" si="5"/>
        <v>0</v>
      </c>
      <c r="F53" s="30" t="str">
        <f>IF(C53&gt;0,D53/C53,"х")</f>
        <v>х</v>
      </c>
    </row>
    <row r="54" spans="1:6" ht="38.25">
      <c r="A54" s="31" t="s">
        <v>331</v>
      </c>
      <c r="B54" s="28" t="s">
        <v>332</v>
      </c>
      <c r="C54" s="82">
        <f>C55+C57</f>
        <v>11985</v>
      </c>
      <c r="D54" s="82">
        <f>D55+D57</f>
        <v>11891.3</v>
      </c>
      <c r="E54" s="29">
        <f t="shared" si="0"/>
        <v>93.70000000000073</v>
      </c>
      <c r="F54" s="30">
        <f t="shared" si="1"/>
        <v>0.9921818940342094</v>
      </c>
    </row>
    <row r="55" spans="1:6" ht="38.25">
      <c r="A55" s="101" t="s">
        <v>4</v>
      </c>
      <c r="B55" s="103" t="s">
        <v>27</v>
      </c>
      <c r="C55" s="82">
        <f>C56</f>
        <v>40</v>
      </c>
      <c r="D55" s="82">
        <f>D56</f>
        <v>0</v>
      </c>
      <c r="E55" s="29">
        <f t="shared" si="0"/>
        <v>40</v>
      </c>
      <c r="F55" s="30">
        <f aca="true" t="shared" si="6" ref="F55:F71">IF(C55&gt;0,D55/C55,"х")</f>
        <v>0</v>
      </c>
    </row>
    <row r="56" spans="1:6" ht="51">
      <c r="A56" s="102" t="s">
        <v>5</v>
      </c>
      <c r="B56" s="103" t="s">
        <v>28</v>
      </c>
      <c r="C56" s="82">
        <v>40</v>
      </c>
      <c r="D56" s="82">
        <v>0</v>
      </c>
      <c r="E56" s="29">
        <f t="shared" si="0"/>
        <v>40</v>
      </c>
      <c r="F56" s="30">
        <f t="shared" si="6"/>
        <v>0</v>
      </c>
    </row>
    <row r="57" spans="1:6" ht="12.75">
      <c r="A57" s="31" t="s">
        <v>333</v>
      </c>
      <c r="B57" s="28" t="s">
        <v>334</v>
      </c>
      <c r="C57" s="82">
        <f>C58</f>
        <v>11945</v>
      </c>
      <c r="D57" s="82">
        <f>D58</f>
        <v>11891.3</v>
      </c>
      <c r="E57" s="29">
        <f t="shared" si="0"/>
        <v>53.70000000000073</v>
      </c>
      <c r="F57" s="30">
        <f t="shared" si="6"/>
        <v>0.9955043951444118</v>
      </c>
    </row>
    <row r="58" spans="1:6" ht="12.75">
      <c r="A58" s="31" t="s">
        <v>335</v>
      </c>
      <c r="B58" s="28" t="s">
        <v>336</v>
      </c>
      <c r="C58" s="82">
        <v>11945</v>
      </c>
      <c r="D58" s="82">
        <v>11891.3</v>
      </c>
      <c r="E58" s="29">
        <f t="shared" si="0"/>
        <v>53.70000000000073</v>
      </c>
      <c r="F58" s="30">
        <f t="shared" si="6"/>
        <v>0.9955043951444118</v>
      </c>
    </row>
    <row r="59" spans="1:6" ht="25.5">
      <c r="A59" s="31" t="s">
        <v>374</v>
      </c>
      <c r="B59" s="28" t="s">
        <v>375</v>
      </c>
      <c r="C59" s="82">
        <f>C60</f>
        <v>110.4</v>
      </c>
      <c r="D59" s="82">
        <f>D60</f>
        <v>110.4</v>
      </c>
      <c r="E59" s="29">
        <f t="shared" si="0"/>
        <v>0</v>
      </c>
      <c r="F59" s="30">
        <f t="shared" si="6"/>
        <v>1</v>
      </c>
    </row>
    <row r="60" spans="1:6" ht="38.25">
      <c r="A60" s="31" t="s">
        <v>376</v>
      </c>
      <c r="B60" s="28" t="s">
        <v>378</v>
      </c>
      <c r="C60" s="82">
        <f>C61</f>
        <v>110.4</v>
      </c>
      <c r="D60" s="82">
        <f>D61</f>
        <v>110.4</v>
      </c>
      <c r="E60" s="29">
        <f t="shared" si="0"/>
        <v>0</v>
      </c>
      <c r="F60" s="30">
        <f t="shared" si="6"/>
        <v>1</v>
      </c>
    </row>
    <row r="61" spans="1:6" ht="38.25">
      <c r="A61" s="31" t="s">
        <v>377</v>
      </c>
      <c r="B61" s="28" t="s">
        <v>379</v>
      </c>
      <c r="C61" s="82">
        <v>110.4</v>
      </c>
      <c r="D61" s="82">
        <v>110.4</v>
      </c>
      <c r="E61" s="29">
        <f>C61-D61</f>
        <v>0</v>
      </c>
      <c r="F61" s="30">
        <f>IF(C61&gt;0,D61/C61,"х")</f>
        <v>1</v>
      </c>
    </row>
    <row r="62" spans="1:6" ht="12.75">
      <c r="A62" s="31" t="s">
        <v>337</v>
      </c>
      <c r="B62" s="28" t="s">
        <v>338</v>
      </c>
      <c r="C62" s="82">
        <f>C63</f>
        <v>115.9</v>
      </c>
      <c r="D62" s="82">
        <f>D63</f>
        <v>115.9</v>
      </c>
      <c r="E62" s="29">
        <f>C62-D62</f>
        <v>0</v>
      </c>
      <c r="F62" s="30">
        <f>IF(C62&gt;0,D62/C62,"х")</f>
        <v>1</v>
      </c>
    </row>
    <row r="63" spans="1:6" ht="54.75" customHeight="1">
      <c r="A63" s="31" t="s">
        <v>442</v>
      </c>
      <c r="B63" s="28" t="s">
        <v>453</v>
      </c>
      <c r="C63" s="82">
        <f>C64</f>
        <v>115.9</v>
      </c>
      <c r="D63" s="82">
        <f>D64</f>
        <v>115.9</v>
      </c>
      <c r="E63" s="29">
        <f t="shared" si="0"/>
        <v>0</v>
      </c>
      <c r="F63" s="30">
        <f t="shared" si="6"/>
        <v>1</v>
      </c>
    </row>
    <row r="64" spans="1:6" ht="63.75">
      <c r="A64" s="31" t="s">
        <v>444</v>
      </c>
      <c r="B64" s="28" t="s">
        <v>454</v>
      </c>
      <c r="C64" s="82">
        <f>C65+C67</f>
        <v>115.9</v>
      </c>
      <c r="D64" s="82">
        <f>D65+D67</f>
        <v>115.9</v>
      </c>
      <c r="E64" s="29">
        <f aca="true" t="shared" si="7" ref="E64:E71">C64-D64</f>
        <v>0</v>
      </c>
      <c r="F64" s="30">
        <f t="shared" si="6"/>
        <v>1</v>
      </c>
    </row>
    <row r="65" spans="1:6" ht="52.5" customHeight="1">
      <c r="A65" s="31" t="s">
        <v>339</v>
      </c>
      <c r="B65" s="28" t="s">
        <v>340</v>
      </c>
      <c r="C65" s="82">
        <f>C66</f>
        <v>2.2</v>
      </c>
      <c r="D65" s="82">
        <f>D66</f>
        <v>2.2</v>
      </c>
      <c r="E65" s="29">
        <f t="shared" si="7"/>
        <v>0</v>
      </c>
      <c r="F65" s="30">
        <f t="shared" si="6"/>
        <v>1</v>
      </c>
    </row>
    <row r="66" spans="1:6" ht="38.25">
      <c r="A66" s="31" t="s">
        <v>341</v>
      </c>
      <c r="B66" s="28" t="s">
        <v>342</v>
      </c>
      <c r="C66" s="82">
        <v>2.2</v>
      </c>
      <c r="D66" s="82">
        <v>2.2</v>
      </c>
      <c r="E66" s="34">
        <f t="shared" si="7"/>
        <v>0</v>
      </c>
      <c r="F66" s="30">
        <f t="shared" si="6"/>
        <v>1</v>
      </c>
    </row>
    <row r="67" spans="1:6" ht="25.5">
      <c r="A67" s="31" t="s">
        <v>343</v>
      </c>
      <c r="B67" s="28" t="s">
        <v>344</v>
      </c>
      <c r="C67" s="82">
        <f>C68</f>
        <v>113.7</v>
      </c>
      <c r="D67" s="82">
        <f>D68</f>
        <v>113.7</v>
      </c>
      <c r="E67" s="34">
        <f t="shared" si="7"/>
        <v>0</v>
      </c>
      <c r="F67" s="30">
        <f t="shared" si="6"/>
        <v>1</v>
      </c>
    </row>
    <row r="68" spans="1:6" ht="25.5">
      <c r="A68" s="32" t="s">
        <v>345</v>
      </c>
      <c r="B68" s="33" t="s">
        <v>346</v>
      </c>
      <c r="C68" s="84">
        <v>113.7</v>
      </c>
      <c r="D68" s="84">
        <v>113.7</v>
      </c>
      <c r="E68" s="34">
        <f t="shared" si="7"/>
        <v>0</v>
      </c>
      <c r="F68" s="30">
        <f t="shared" si="6"/>
        <v>1</v>
      </c>
    </row>
    <row r="69" spans="1:6" ht="51">
      <c r="A69" s="31" t="s">
        <v>372</v>
      </c>
      <c r="B69" s="28" t="s">
        <v>455</v>
      </c>
      <c r="C69" s="82">
        <f>C70</f>
        <v>0</v>
      </c>
      <c r="D69" s="82">
        <f>D70</f>
        <v>-1027.6</v>
      </c>
      <c r="E69" s="34">
        <f t="shared" si="7"/>
        <v>1027.6</v>
      </c>
      <c r="F69" s="30" t="str">
        <f t="shared" si="6"/>
        <v>х</v>
      </c>
    </row>
    <row r="70" spans="1:6" ht="38.25">
      <c r="A70" s="31" t="s">
        <v>373</v>
      </c>
      <c r="B70" s="28" t="s">
        <v>456</v>
      </c>
      <c r="C70" s="82">
        <v>0</v>
      </c>
      <c r="D70" s="82">
        <v>-1027.6</v>
      </c>
      <c r="E70" s="34">
        <f t="shared" si="7"/>
        <v>1027.6</v>
      </c>
      <c r="F70" s="30" t="str">
        <f t="shared" si="6"/>
        <v>х</v>
      </c>
    </row>
    <row r="71" spans="1:6" s="35" customFormat="1" ht="12.75">
      <c r="A71" s="38" t="s">
        <v>353</v>
      </c>
      <c r="B71" s="36"/>
      <c r="C71" s="37">
        <v>24003.1</v>
      </c>
      <c r="D71" s="37">
        <v>23173.1</v>
      </c>
      <c r="E71" s="29">
        <f t="shared" si="7"/>
        <v>830</v>
      </c>
      <c r="F71" s="30">
        <f t="shared" si="6"/>
        <v>0.9654211331036407</v>
      </c>
    </row>
  </sheetData>
  <sheetProtection/>
  <mergeCells count="9">
    <mergeCell ref="A1:E1"/>
    <mergeCell ref="A5:E5"/>
    <mergeCell ref="A7:C7"/>
    <mergeCell ref="A9:F9"/>
    <mergeCell ref="E11:F11"/>
    <mergeCell ref="C11:C12"/>
    <mergeCell ref="D11:D12"/>
    <mergeCell ref="A11:A12"/>
    <mergeCell ref="B11:B12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6"/>
  <sheetViews>
    <sheetView view="pageBreakPreview" zoomScaleSheetLayoutView="100" workbookViewId="0" topLeftCell="A1">
      <selection activeCell="J17" sqref="J17"/>
    </sheetView>
  </sheetViews>
  <sheetFormatPr defaultColWidth="9.00390625" defaultRowHeight="12.75" outlineLevelRow="4"/>
  <cols>
    <col min="1" max="1" width="45.125" style="15" customWidth="1"/>
    <col min="2" max="2" width="9.375" style="22" customWidth="1"/>
    <col min="3" max="3" width="8.125" style="22" customWidth="1"/>
    <col min="4" max="4" width="9.125" style="22" customWidth="1"/>
    <col min="5" max="5" width="8.25390625" style="22" customWidth="1"/>
    <col min="6" max="6" width="7.75390625" style="22" customWidth="1"/>
    <col min="7" max="7" width="11.125" style="22" customWidth="1"/>
    <col min="8" max="8" width="10.375" style="22" customWidth="1"/>
    <col min="9" max="9" width="8.625" style="20" customWidth="1"/>
    <col min="10" max="10" width="11.25390625" style="21" customWidth="1"/>
    <col min="11" max="14" width="11.875" style="22" customWidth="1"/>
    <col min="15" max="16384" width="4.625" style="22" customWidth="1"/>
  </cols>
  <sheetData>
    <row r="1" spans="1:10" ht="12.75">
      <c r="A1" s="204" t="s">
        <v>488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2.75">
      <c r="A2" s="90"/>
      <c r="B2" s="90"/>
      <c r="C2" s="90"/>
      <c r="D2" s="90"/>
      <c r="E2" s="90"/>
      <c r="F2" s="90"/>
      <c r="G2" s="90"/>
      <c r="H2" s="90"/>
      <c r="I2" s="91"/>
      <c r="J2" s="91" t="s">
        <v>489</v>
      </c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1" t="s">
        <v>485</v>
      </c>
    </row>
    <row r="4" spans="1:10" ht="12.75">
      <c r="A4" s="90"/>
      <c r="B4" s="90"/>
      <c r="C4" s="90"/>
      <c r="D4" s="90"/>
      <c r="E4" s="90"/>
      <c r="F4" s="90"/>
      <c r="G4" s="90"/>
      <c r="H4" s="90"/>
      <c r="I4" s="90"/>
      <c r="J4" s="91" t="s">
        <v>486</v>
      </c>
    </row>
    <row r="5" spans="1:10" ht="12.75">
      <c r="A5" s="80" t="s">
        <v>457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85" t="s">
        <v>458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80"/>
      <c r="B7" s="86"/>
      <c r="C7" s="86"/>
      <c r="D7" s="80" t="s">
        <v>459</v>
      </c>
      <c r="E7" s="75"/>
      <c r="F7" s="75"/>
      <c r="G7" s="75"/>
      <c r="H7" s="75"/>
      <c r="I7" s="75"/>
      <c r="J7" s="75"/>
    </row>
    <row r="8" spans="1:10" ht="12.75">
      <c r="A8" s="80"/>
      <c r="B8" s="75"/>
      <c r="C8" s="75"/>
      <c r="D8" s="80" t="s">
        <v>30</v>
      </c>
      <c r="E8" s="75"/>
      <c r="F8" s="75"/>
      <c r="G8" s="75"/>
      <c r="H8" s="75"/>
      <c r="I8" s="75"/>
      <c r="J8" s="75"/>
    </row>
    <row r="9" spans="1:10" ht="12.75">
      <c r="A9" s="205" t="s">
        <v>347</v>
      </c>
      <c r="B9" s="205"/>
      <c r="C9" s="205"/>
      <c r="D9" s="205"/>
      <c r="E9" s="205"/>
      <c r="F9" s="205"/>
      <c r="G9" s="205"/>
      <c r="H9" s="205"/>
      <c r="I9" s="205"/>
      <c r="J9" s="205"/>
    </row>
    <row r="10" spans="1:10" ht="26.25" customHeight="1">
      <c r="A10" s="201" t="s">
        <v>256</v>
      </c>
      <c r="B10" s="201" t="s">
        <v>348</v>
      </c>
      <c r="C10" s="162"/>
      <c r="D10" s="201" t="s">
        <v>59</v>
      </c>
      <c r="E10" s="201" t="s">
        <v>349</v>
      </c>
      <c r="F10" s="201" t="s">
        <v>350</v>
      </c>
      <c r="G10" s="201" t="s">
        <v>254</v>
      </c>
      <c r="H10" s="201" t="s">
        <v>255</v>
      </c>
      <c r="I10" s="206" t="s">
        <v>369</v>
      </c>
      <c r="J10" s="207"/>
    </row>
    <row r="11" spans="1:10" ht="12.75">
      <c r="A11" s="202"/>
      <c r="B11" s="202"/>
      <c r="C11" s="163" t="s">
        <v>58</v>
      </c>
      <c r="D11" s="202"/>
      <c r="E11" s="202"/>
      <c r="F11" s="202"/>
      <c r="G11" s="202"/>
      <c r="H11" s="202"/>
      <c r="I11" s="164" t="s">
        <v>253</v>
      </c>
      <c r="J11" s="165" t="s">
        <v>368</v>
      </c>
    </row>
    <row r="12" spans="1:10" ht="12.75" outlineLevel="1">
      <c r="A12" s="108" t="s">
        <v>31</v>
      </c>
      <c r="B12" s="175" t="s">
        <v>257</v>
      </c>
      <c r="C12" s="109" t="s">
        <v>268</v>
      </c>
      <c r="D12" s="110" t="s">
        <v>60</v>
      </c>
      <c r="E12" s="111" t="s">
        <v>60</v>
      </c>
      <c r="F12" s="111"/>
      <c r="G12" s="177">
        <v>4204.3</v>
      </c>
      <c r="H12" s="215">
        <v>4197.4</v>
      </c>
      <c r="I12" s="170">
        <f aca="true" t="shared" si="0" ref="I12:I55">G12-H12</f>
        <v>6.900000000000546</v>
      </c>
      <c r="J12" s="171">
        <f aca="true" t="shared" si="1" ref="J12:J55">H12*100/G12/100</f>
        <v>0.9983588231096732</v>
      </c>
    </row>
    <row r="13" spans="1:10" ht="24" outlineLevel="2">
      <c r="A13" s="112" t="s">
        <v>32</v>
      </c>
      <c r="B13" s="176" t="s">
        <v>257</v>
      </c>
      <c r="C13" s="113" t="s">
        <v>268</v>
      </c>
      <c r="D13" s="113" t="s">
        <v>270</v>
      </c>
      <c r="E13" s="114"/>
      <c r="F13" s="114"/>
      <c r="G13" s="115">
        <v>895.6</v>
      </c>
      <c r="H13" s="216">
        <v>895.6</v>
      </c>
      <c r="I13" s="166">
        <f t="shared" si="0"/>
        <v>0</v>
      </c>
      <c r="J13" s="167">
        <f t="shared" si="1"/>
        <v>1</v>
      </c>
    </row>
    <row r="14" spans="1:10" ht="36" outlineLevel="3">
      <c r="A14" s="116" t="s">
        <v>33</v>
      </c>
      <c r="B14" s="172" t="s">
        <v>257</v>
      </c>
      <c r="C14" s="117" t="s">
        <v>268</v>
      </c>
      <c r="D14" s="117" t="s">
        <v>270</v>
      </c>
      <c r="E14" s="118" t="s">
        <v>61</v>
      </c>
      <c r="F14" s="118"/>
      <c r="G14" s="119">
        <v>895.6</v>
      </c>
      <c r="H14" s="217">
        <v>895.6</v>
      </c>
      <c r="I14" s="168">
        <f t="shared" si="0"/>
        <v>0</v>
      </c>
      <c r="J14" s="169">
        <f t="shared" si="1"/>
        <v>1</v>
      </c>
    </row>
    <row r="15" spans="1:10" ht="12.75" outlineLevel="4">
      <c r="A15" s="116" t="s">
        <v>34</v>
      </c>
      <c r="B15" s="172" t="s">
        <v>257</v>
      </c>
      <c r="C15" s="117" t="s">
        <v>268</v>
      </c>
      <c r="D15" s="117" t="s">
        <v>270</v>
      </c>
      <c r="E15" s="118" t="s">
        <v>62</v>
      </c>
      <c r="F15" s="120"/>
      <c r="G15" s="119">
        <v>895.6</v>
      </c>
      <c r="H15" s="217">
        <v>895.6</v>
      </c>
      <c r="I15" s="168">
        <f t="shared" si="0"/>
        <v>0</v>
      </c>
      <c r="J15" s="169">
        <f t="shared" si="1"/>
        <v>1</v>
      </c>
    </row>
    <row r="16" spans="1:10" ht="24" outlineLevel="4">
      <c r="A16" s="116" t="s">
        <v>35</v>
      </c>
      <c r="B16" s="172" t="s">
        <v>257</v>
      </c>
      <c r="C16" s="117" t="s">
        <v>268</v>
      </c>
      <c r="D16" s="117" t="s">
        <v>270</v>
      </c>
      <c r="E16" s="118" t="s">
        <v>63</v>
      </c>
      <c r="F16" s="120"/>
      <c r="G16" s="119">
        <v>895.6</v>
      </c>
      <c r="H16" s="217">
        <v>895.6</v>
      </c>
      <c r="I16" s="168">
        <f t="shared" si="0"/>
        <v>0</v>
      </c>
      <c r="J16" s="169">
        <f t="shared" si="1"/>
        <v>1</v>
      </c>
    </row>
    <row r="17" spans="1:10" ht="48" outlineLevel="3">
      <c r="A17" s="116" t="s">
        <v>36</v>
      </c>
      <c r="B17" s="172" t="s">
        <v>257</v>
      </c>
      <c r="C17" s="117" t="s">
        <v>268</v>
      </c>
      <c r="D17" s="117" t="s">
        <v>270</v>
      </c>
      <c r="E17" s="118" t="s">
        <v>63</v>
      </c>
      <c r="F17" s="120" t="s">
        <v>64</v>
      </c>
      <c r="G17" s="119">
        <v>895.6</v>
      </c>
      <c r="H17" s="217">
        <v>895.6</v>
      </c>
      <c r="I17" s="168">
        <f t="shared" si="0"/>
        <v>0</v>
      </c>
      <c r="J17" s="169">
        <f t="shared" si="1"/>
        <v>1</v>
      </c>
    </row>
    <row r="18" spans="1:10" ht="13.5" customHeight="1" outlineLevel="4">
      <c r="A18" s="116" t="s">
        <v>37</v>
      </c>
      <c r="B18" s="172" t="s">
        <v>257</v>
      </c>
      <c r="C18" s="117" t="s">
        <v>268</v>
      </c>
      <c r="D18" s="117" t="s">
        <v>270</v>
      </c>
      <c r="E18" s="118" t="s">
        <v>63</v>
      </c>
      <c r="F18" s="120" t="s">
        <v>65</v>
      </c>
      <c r="G18" s="119">
        <v>895.6</v>
      </c>
      <c r="H18" s="217">
        <v>895.6</v>
      </c>
      <c r="I18" s="168">
        <f t="shared" si="0"/>
        <v>0</v>
      </c>
      <c r="J18" s="169">
        <f t="shared" si="1"/>
        <v>1</v>
      </c>
    </row>
    <row r="19" spans="1:10" ht="12.75" outlineLevel="4">
      <c r="A19" s="116" t="s">
        <v>38</v>
      </c>
      <c r="B19" s="172" t="s">
        <v>257</v>
      </c>
      <c r="C19" s="117" t="s">
        <v>268</v>
      </c>
      <c r="D19" s="117" t="s">
        <v>270</v>
      </c>
      <c r="E19" s="118" t="s">
        <v>63</v>
      </c>
      <c r="F19" s="120" t="s">
        <v>66</v>
      </c>
      <c r="G19" s="119">
        <v>895.6</v>
      </c>
      <c r="H19" s="217">
        <v>895.6</v>
      </c>
      <c r="I19" s="168">
        <f t="shared" si="0"/>
        <v>0</v>
      </c>
      <c r="J19" s="169">
        <f t="shared" si="1"/>
        <v>1</v>
      </c>
    </row>
    <row r="20" spans="1:10" ht="36" outlineLevel="4">
      <c r="A20" s="112" t="s">
        <v>39</v>
      </c>
      <c r="B20" s="176" t="s">
        <v>257</v>
      </c>
      <c r="C20" s="113" t="s">
        <v>268</v>
      </c>
      <c r="D20" s="113" t="s">
        <v>283</v>
      </c>
      <c r="E20" s="114"/>
      <c r="F20" s="121"/>
      <c r="G20" s="115">
        <v>2850.5</v>
      </c>
      <c r="H20" s="216">
        <v>2843.7</v>
      </c>
      <c r="I20" s="166">
        <f t="shared" si="0"/>
        <v>6.800000000000182</v>
      </c>
      <c r="J20" s="167">
        <f t="shared" si="1"/>
        <v>0.9976144536046307</v>
      </c>
    </row>
    <row r="21" spans="1:10" ht="36" outlineLevel="4">
      <c r="A21" s="116" t="s">
        <v>40</v>
      </c>
      <c r="B21" s="172" t="s">
        <v>257</v>
      </c>
      <c r="C21" s="117" t="s">
        <v>268</v>
      </c>
      <c r="D21" s="117" t="s">
        <v>283</v>
      </c>
      <c r="E21" s="118" t="s">
        <v>61</v>
      </c>
      <c r="F21" s="120"/>
      <c r="G21" s="119">
        <v>2850.5</v>
      </c>
      <c r="H21" s="217">
        <v>2843.7</v>
      </c>
      <c r="I21" s="168">
        <f t="shared" si="0"/>
        <v>6.800000000000182</v>
      </c>
      <c r="J21" s="169">
        <f t="shared" si="1"/>
        <v>0.9976144536046307</v>
      </c>
    </row>
    <row r="22" spans="1:10" ht="12.75" outlineLevel="4">
      <c r="A22" s="116" t="s">
        <v>41</v>
      </c>
      <c r="B22" s="172" t="s">
        <v>257</v>
      </c>
      <c r="C22" s="117" t="s">
        <v>268</v>
      </c>
      <c r="D22" s="117" t="s">
        <v>283</v>
      </c>
      <c r="E22" s="118" t="s">
        <v>67</v>
      </c>
      <c r="F22" s="120"/>
      <c r="G22" s="119">
        <v>2850.5</v>
      </c>
      <c r="H22" s="217">
        <v>2843.7</v>
      </c>
      <c r="I22" s="168">
        <f t="shared" si="0"/>
        <v>6.800000000000182</v>
      </c>
      <c r="J22" s="169">
        <f t="shared" si="1"/>
        <v>0.9976144536046307</v>
      </c>
    </row>
    <row r="23" spans="1:10" ht="24" outlineLevel="2">
      <c r="A23" s="116" t="s">
        <v>42</v>
      </c>
      <c r="B23" s="172" t="s">
        <v>257</v>
      </c>
      <c r="C23" s="117" t="s">
        <v>268</v>
      </c>
      <c r="D23" s="117" t="s">
        <v>283</v>
      </c>
      <c r="E23" s="118" t="s">
        <v>68</v>
      </c>
      <c r="F23" s="120"/>
      <c r="G23" s="119">
        <v>2850.5</v>
      </c>
      <c r="H23" s="217">
        <v>2843.7</v>
      </c>
      <c r="I23" s="168">
        <f t="shared" si="0"/>
        <v>6.800000000000182</v>
      </c>
      <c r="J23" s="169">
        <f t="shared" si="1"/>
        <v>0.9976144536046307</v>
      </c>
    </row>
    <row r="24" spans="1:10" ht="48" outlineLevel="3">
      <c r="A24" s="116" t="s">
        <v>36</v>
      </c>
      <c r="B24" s="172" t="s">
        <v>257</v>
      </c>
      <c r="C24" s="117" t="s">
        <v>268</v>
      </c>
      <c r="D24" s="117" t="s">
        <v>283</v>
      </c>
      <c r="E24" s="118" t="s">
        <v>68</v>
      </c>
      <c r="F24" s="120" t="s">
        <v>64</v>
      </c>
      <c r="G24" s="119">
        <v>2192.2</v>
      </c>
      <c r="H24" s="217">
        <v>2192</v>
      </c>
      <c r="I24" s="168">
        <f t="shared" si="0"/>
        <v>0.1999999999998181</v>
      </c>
      <c r="J24" s="169">
        <f t="shared" si="1"/>
        <v>0.9999087674482255</v>
      </c>
    </row>
    <row r="25" spans="1:10" ht="12.75" customHeight="1" outlineLevel="4">
      <c r="A25" s="116" t="s">
        <v>37</v>
      </c>
      <c r="B25" s="172" t="s">
        <v>257</v>
      </c>
      <c r="C25" s="117" t="s">
        <v>268</v>
      </c>
      <c r="D25" s="117" t="s">
        <v>283</v>
      </c>
      <c r="E25" s="118" t="s">
        <v>68</v>
      </c>
      <c r="F25" s="120" t="s">
        <v>65</v>
      </c>
      <c r="G25" s="119">
        <v>2192.2</v>
      </c>
      <c r="H25" s="217">
        <v>2192</v>
      </c>
      <c r="I25" s="168">
        <f t="shared" si="0"/>
        <v>0.1999999999998181</v>
      </c>
      <c r="J25" s="169">
        <f t="shared" si="1"/>
        <v>0.9999087674482255</v>
      </c>
    </row>
    <row r="26" spans="1:10" ht="12.75" outlineLevel="3">
      <c r="A26" s="116" t="s">
        <v>38</v>
      </c>
      <c r="B26" s="172" t="s">
        <v>257</v>
      </c>
      <c r="C26" s="117" t="s">
        <v>268</v>
      </c>
      <c r="D26" s="117" t="s">
        <v>283</v>
      </c>
      <c r="E26" s="118" t="s">
        <v>68</v>
      </c>
      <c r="F26" s="120" t="s">
        <v>66</v>
      </c>
      <c r="G26" s="119">
        <v>2192.2</v>
      </c>
      <c r="H26" s="217">
        <v>2192</v>
      </c>
      <c r="I26" s="168">
        <f t="shared" si="0"/>
        <v>0.1999999999998181</v>
      </c>
      <c r="J26" s="169">
        <f t="shared" si="1"/>
        <v>0.9999087674482255</v>
      </c>
    </row>
    <row r="27" spans="1:10" ht="12.75" customHeight="1" outlineLevel="4">
      <c r="A27" s="116" t="s">
        <v>43</v>
      </c>
      <c r="B27" s="172" t="s">
        <v>257</v>
      </c>
      <c r="C27" s="117" t="s">
        <v>268</v>
      </c>
      <c r="D27" s="117" t="s">
        <v>283</v>
      </c>
      <c r="E27" s="118" t="s">
        <v>68</v>
      </c>
      <c r="F27" s="120" t="s">
        <v>69</v>
      </c>
      <c r="G27" s="119">
        <v>648.7</v>
      </c>
      <c r="H27" s="217">
        <v>642.5</v>
      </c>
      <c r="I27" s="168">
        <f t="shared" si="0"/>
        <v>6.2000000000000455</v>
      </c>
      <c r="J27" s="169">
        <f t="shared" si="1"/>
        <v>0.9904424233081547</v>
      </c>
    </row>
    <row r="28" spans="1:10" ht="24" outlineLevel="1">
      <c r="A28" s="116" t="s">
        <v>44</v>
      </c>
      <c r="B28" s="172" t="s">
        <v>257</v>
      </c>
      <c r="C28" s="117" t="s">
        <v>268</v>
      </c>
      <c r="D28" s="117" t="s">
        <v>283</v>
      </c>
      <c r="E28" s="118" t="s">
        <v>68</v>
      </c>
      <c r="F28" s="120" t="s">
        <v>70</v>
      </c>
      <c r="G28" s="119">
        <v>648.7</v>
      </c>
      <c r="H28" s="217">
        <v>642.5</v>
      </c>
      <c r="I28" s="168">
        <f t="shared" si="0"/>
        <v>6.2000000000000455</v>
      </c>
      <c r="J28" s="169">
        <f t="shared" si="1"/>
        <v>0.9904424233081547</v>
      </c>
    </row>
    <row r="29" spans="1:10" ht="24.75" customHeight="1" outlineLevel="2">
      <c r="A29" s="116" t="s">
        <v>45</v>
      </c>
      <c r="B29" s="172" t="s">
        <v>257</v>
      </c>
      <c r="C29" s="117" t="s">
        <v>268</v>
      </c>
      <c r="D29" s="117" t="s">
        <v>283</v>
      </c>
      <c r="E29" s="118" t="s">
        <v>68</v>
      </c>
      <c r="F29" s="120" t="s">
        <v>71</v>
      </c>
      <c r="G29" s="119">
        <v>312.1</v>
      </c>
      <c r="H29" s="217">
        <v>311.9</v>
      </c>
      <c r="I29" s="168">
        <f t="shared" si="0"/>
        <v>0.20000000000004547</v>
      </c>
      <c r="J29" s="169">
        <f t="shared" si="1"/>
        <v>0.9993591797500799</v>
      </c>
    </row>
    <row r="30" spans="1:10" ht="24" outlineLevel="3">
      <c r="A30" s="116" t="s">
        <v>46</v>
      </c>
      <c r="B30" s="172" t="s">
        <v>257</v>
      </c>
      <c r="C30" s="117" t="s">
        <v>268</v>
      </c>
      <c r="D30" s="117" t="s">
        <v>283</v>
      </c>
      <c r="E30" s="118" t="s">
        <v>68</v>
      </c>
      <c r="F30" s="120" t="s">
        <v>72</v>
      </c>
      <c r="G30" s="119">
        <v>336.6</v>
      </c>
      <c r="H30" s="217">
        <v>330.6</v>
      </c>
      <c r="I30" s="168">
        <f t="shared" si="0"/>
        <v>6</v>
      </c>
      <c r="J30" s="169">
        <f t="shared" si="1"/>
        <v>0.9821746880570409</v>
      </c>
    </row>
    <row r="31" spans="1:10" ht="12.75" outlineLevel="3">
      <c r="A31" s="116" t="s">
        <v>47</v>
      </c>
      <c r="B31" s="172" t="s">
        <v>257</v>
      </c>
      <c r="C31" s="117" t="s">
        <v>268</v>
      </c>
      <c r="D31" s="117" t="s">
        <v>283</v>
      </c>
      <c r="E31" s="118" t="s">
        <v>68</v>
      </c>
      <c r="F31" s="120" t="s">
        <v>274</v>
      </c>
      <c r="G31" s="119">
        <v>9.6</v>
      </c>
      <c r="H31" s="217">
        <v>9.2</v>
      </c>
      <c r="I31" s="168">
        <f t="shared" si="0"/>
        <v>0.40000000000000036</v>
      </c>
      <c r="J31" s="169">
        <f t="shared" si="1"/>
        <v>0.9583333333333333</v>
      </c>
    </row>
    <row r="32" spans="1:10" ht="24" outlineLevel="4">
      <c r="A32" s="116" t="s">
        <v>48</v>
      </c>
      <c r="B32" s="172" t="s">
        <v>257</v>
      </c>
      <c r="C32" s="117" t="s">
        <v>268</v>
      </c>
      <c r="D32" s="117" t="s">
        <v>283</v>
      </c>
      <c r="E32" s="118" t="s">
        <v>68</v>
      </c>
      <c r="F32" s="120" t="s">
        <v>73</v>
      </c>
      <c r="G32" s="119">
        <v>9.6</v>
      </c>
      <c r="H32" s="217">
        <v>9.2</v>
      </c>
      <c r="I32" s="168">
        <f t="shared" si="0"/>
        <v>0.40000000000000036</v>
      </c>
      <c r="J32" s="169">
        <f t="shared" si="1"/>
        <v>0.9583333333333333</v>
      </c>
    </row>
    <row r="33" spans="1:10" ht="24" outlineLevel="4">
      <c r="A33" s="116" t="s">
        <v>49</v>
      </c>
      <c r="B33" s="172" t="s">
        <v>257</v>
      </c>
      <c r="C33" s="117" t="s">
        <v>268</v>
      </c>
      <c r="D33" s="117" t="s">
        <v>283</v>
      </c>
      <c r="E33" s="118" t="s">
        <v>68</v>
      </c>
      <c r="F33" s="120" t="s">
        <v>74</v>
      </c>
      <c r="G33" s="119">
        <v>9.6</v>
      </c>
      <c r="H33" s="217">
        <v>9.2</v>
      </c>
      <c r="I33" s="168">
        <f t="shared" si="0"/>
        <v>0.40000000000000036</v>
      </c>
      <c r="J33" s="169">
        <f t="shared" si="1"/>
        <v>0.9583333333333333</v>
      </c>
    </row>
    <row r="34" spans="1:10" ht="12.75" outlineLevel="4">
      <c r="A34" s="112" t="s">
        <v>50</v>
      </c>
      <c r="B34" s="176" t="s">
        <v>257</v>
      </c>
      <c r="C34" s="113" t="s">
        <v>268</v>
      </c>
      <c r="D34" s="113" t="s">
        <v>75</v>
      </c>
      <c r="E34" s="114"/>
      <c r="F34" s="121"/>
      <c r="G34" s="115">
        <v>458.2</v>
      </c>
      <c r="H34" s="216">
        <v>458.1</v>
      </c>
      <c r="I34" s="166">
        <f t="shared" si="0"/>
        <v>0.0999999999999659</v>
      </c>
      <c r="J34" s="167">
        <f t="shared" si="1"/>
        <v>0.999781754692274</v>
      </c>
    </row>
    <row r="35" spans="1:10" ht="36" outlineLevel="3">
      <c r="A35" s="116" t="s">
        <v>51</v>
      </c>
      <c r="B35" s="172" t="s">
        <v>257</v>
      </c>
      <c r="C35" s="122" t="s">
        <v>268</v>
      </c>
      <c r="D35" s="122" t="s">
        <v>75</v>
      </c>
      <c r="E35" s="118" t="s">
        <v>76</v>
      </c>
      <c r="F35" s="120"/>
      <c r="G35" s="119">
        <v>441.5</v>
      </c>
      <c r="H35" s="217">
        <v>441.5</v>
      </c>
      <c r="I35" s="168">
        <f t="shared" si="0"/>
        <v>0</v>
      </c>
      <c r="J35" s="169">
        <f t="shared" si="1"/>
        <v>1</v>
      </c>
    </row>
    <row r="36" spans="1:10" ht="36" outlineLevel="4">
      <c r="A36" s="116" t="s">
        <v>52</v>
      </c>
      <c r="B36" s="172" t="s">
        <v>257</v>
      </c>
      <c r="C36" s="117" t="s">
        <v>268</v>
      </c>
      <c r="D36" s="117" t="s">
        <v>75</v>
      </c>
      <c r="E36" s="118" t="s">
        <v>77</v>
      </c>
      <c r="F36" s="120"/>
      <c r="G36" s="119">
        <v>69.5</v>
      </c>
      <c r="H36" s="217">
        <v>69.4</v>
      </c>
      <c r="I36" s="168">
        <f t="shared" si="0"/>
        <v>0.09999999999999432</v>
      </c>
      <c r="J36" s="169">
        <f t="shared" si="1"/>
        <v>0.9985611510791368</v>
      </c>
    </row>
    <row r="37" spans="1:10" ht="36" outlineLevel="3">
      <c r="A37" s="116" t="s">
        <v>53</v>
      </c>
      <c r="B37" s="172" t="s">
        <v>257</v>
      </c>
      <c r="C37" s="117" t="s">
        <v>268</v>
      </c>
      <c r="D37" s="117" t="s">
        <v>75</v>
      </c>
      <c r="E37" s="118" t="s">
        <v>78</v>
      </c>
      <c r="F37" s="120"/>
      <c r="G37" s="119">
        <v>69.5</v>
      </c>
      <c r="H37" s="217">
        <v>69.4</v>
      </c>
      <c r="I37" s="168">
        <f t="shared" si="0"/>
        <v>0.09999999999999432</v>
      </c>
      <c r="J37" s="169">
        <f t="shared" si="1"/>
        <v>0.9985611510791368</v>
      </c>
    </row>
    <row r="38" spans="1:10" ht="13.5" customHeight="1" outlineLevel="4">
      <c r="A38" s="116" t="s">
        <v>43</v>
      </c>
      <c r="B38" s="172" t="s">
        <v>257</v>
      </c>
      <c r="C38" s="117" t="s">
        <v>268</v>
      </c>
      <c r="D38" s="117" t="s">
        <v>75</v>
      </c>
      <c r="E38" s="118" t="s">
        <v>78</v>
      </c>
      <c r="F38" s="120" t="s">
        <v>69</v>
      </c>
      <c r="G38" s="119">
        <v>69.5</v>
      </c>
      <c r="H38" s="217">
        <v>69.4</v>
      </c>
      <c r="I38" s="168">
        <f t="shared" si="0"/>
        <v>0.09999999999999432</v>
      </c>
      <c r="J38" s="169">
        <f t="shared" si="1"/>
        <v>0.9985611510791368</v>
      </c>
    </row>
    <row r="39" spans="1:10" ht="24" outlineLevel="3">
      <c r="A39" s="116" t="s">
        <v>44</v>
      </c>
      <c r="B39" s="172" t="s">
        <v>257</v>
      </c>
      <c r="C39" s="117" t="s">
        <v>268</v>
      </c>
      <c r="D39" s="117" t="s">
        <v>75</v>
      </c>
      <c r="E39" s="118" t="s">
        <v>78</v>
      </c>
      <c r="F39" s="120" t="s">
        <v>70</v>
      </c>
      <c r="G39" s="119">
        <v>69.5</v>
      </c>
      <c r="H39" s="217">
        <v>69.4</v>
      </c>
      <c r="I39" s="168">
        <f t="shared" si="0"/>
        <v>0.09999999999999432</v>
      </c>
      <c r="J39" s="169">
        <f t="shared" si="1"/>
        <v>0.9985611510791368</v>
      </c>
    </row>
    <row r="40" spans="1:10" ht="24" outlineLevel="4">
      <c r="A40" s="116" t="s">
        <v>46</v>
      </c>
      <c r="B40" s="172" t="s">
        <v>257</v>
      </c>
      <c r="C40" s="117" t="s">
        <v>268</v>
      </c>
      <c r="D40" s="117" t="s">
        <v>75</v>
      </c>
      <c r="E40" s="118" t="s">
        <v>78</v>
      </c>
      <c r="F40" s="120" t="s">
        <v>72</v>
      </c>
      <c r="G40" s="119">
        <v>69.5</v>
      </c>
      <c r="H40" s="217">
        <v>69.4</v>
      </c>
      <c r="I40" s="168">
        <f t="shared" si="0"/>
        <v>0.09999999999999432</v>
      </c>
      <c r="J40" s="169">
        <f t="shared" si="1"/>
        <v>0.9985611510791368</v>
      </c>
    </row>
    <row r="41" spans="1:10" ht="24" outlineLevel="3">
      <c r="A41" s="116" t="s">
        <v>54</v>
      </c>
      <c r="B41" s="172" t="s">
        <v>257</v>
      </c>
      <c r="C41" s="117" t="s">
        <v>268</v>
      </c>
      <c r="D41" s="117" t="s">
        <v>75</v>
      </c>
      <c r="E41" s="118" t="s">
        <v>79</v>
      </c>
      <c r="F41" s="120"/>
      <c r="G41" s="119">
        <v>372</v>
      </c>
      <c r="H41" s="217">
        <v>372</v>
      </c>
      <c r="I41" s="168">
        <f t="shared" si="0"/>
        <v>0</v>
      </c>
      <c r="J41" s="169">
        <f t="shared" si="1"/>
        <v>1</v>
      </c>
    </row>
    <row r="42" spans="1:10" ht="12.75" outlineLevel="4">
      <c r="A42" s="116" t="s">
        <v>55</v>
      </c>
      <c r="B42" s="172" t="s">
        <v>257</v>
      </c>
      <c r="C42" s="117" t="s">
        <v>268</v>
      </c>
      <c r="D42" s="117" t="s">
        <v>75</v>
      </c>
      <c r="E42" s="118" t="s">
        <v>80</v>
      </c>
      <c r="F42" s="120"/>
      <c r="G42" s="119">
        <v>372</v>
      </c>
      <c r="H42" s="217">
        <v>372</v>
      </c>
      <c r="I42" s="168">
        <f t="shared" si="0"/>
        <v>0</v>
      </c>
      <c r="J42" s="169">
        <f t="shared" si="1"/>
        <v>1</v>
      </c>
    </row>
    <row r="43" spans="1:10" ht="36" outlineLevel="4">
      <c r="A43" s="116" t="s">
        <v>56</v>
      </c>
      <c r="B43" s="172" t="s">
        <v>257</v>
      </c>
      <c r="C43" s="117" t="s">
        <v>268</v>
      </c>
      <c r="D43" s="117" t="s">
        <v>75</v>
      </c>
      <c r="E43" s="118" t="s">
        <v>81</v>
      </c>
      <c r="F43" s="120"/>
      <c r="G43" s="119">
        <v>113.7</v>
      </c>
      <c r="H43" s="217">
        <v>113.7</v>
      </c>
      <c r="I43" s="168">
        <f t="shared" si="0"/>
        <v>0</v>
      </c>
      <c r="J43" s="169">
        <f t="shared" si="1"/>
        <v>1</v>
      </c>
    </row>
    <row r="44" spans="1:10" ht="12.75" outlineLevel="3">
      <c r="A44" s="116" t="s">
        <v>47</v>
      </c>
      <c r="B44" s="172" t="s">
        <v>257</v>
      </c>
      <c r="C44" s="117" t="s">
        <v>268</v>
      </c>
      <c r="D44" s="117" t="s">
        <v>75</v>
      </c>
      <c r="E44" s="118" t="s">
        <v>81</v>
      </c>
      <c r="F44" s="120" t="s">
        <v>274</v>
      </c>
      <c r="G44" s="119">
        <v>113.7</v>
      </c>
      <c r="H44" s="217">
        <v>113.7</v>
      </c>
      <c r="I44" s="168">
        <f t="shared" si="0"/>
        <v>0</v>
      </c>
      <c r="J44" s="169">
        <f t="shared" si="1"/>
        <v>1</v>
      </c>
    </row>
    <row r="45" spans="1:10" ht="24" outlineLevel="3">
      <c r="A45" s="116" t="s">
        <v>48</v>
      </c>
      <c r="B45" s="172" t="s">
        <v>257</v>
      </c>
      <c r="C45" s="117" t="s">
        <v>268</v>
      </c>
      <c r="D45" s="117" t="s">
        <v>75</v>
      </c>
      <c r="E45" s="118" t="s">
        <v>81</v>
      </c>
      <c r="F45" s="120" t="s">
        <v>73</v>
      </c>
      <c r="G45" s="119">
        <v>113.7</v>
      </c>
      <c r="H45" s="217">
        <v>113.7</v>
      </c>
      <c r="I45" s="168">
        <f t="shared" si="0"/>
        <v>0</v>
      </c>
      <c r="J45" s="169">
        <f t="shared" si="1"/>
        <v>1</v>
      </c>
    </row>
    <row r="46" spans="1:10" ht="24" outlineLevel="3">
      <c r="A46" s="116" t="s">
        <v>49</v>
      </c>
      <c r="B46" s="172" t="s">
        <v>257</v>
      </c>
      <c r="C46" s="117" t="s">
        <v>268</v>
      </c>
      <c r="D46" s="117" t="s">
        <v>75</v>
      </c>
      <c r="E46" s="118" t="s">
        <v>81</v>
      </c>
      <c r="F46" s="120" t="s">
        <v>74</v>
      </c>
      <c r="G46" s="119">
        <v>113.7</v>
      </c>
      <c r="H46" s="217">
        <v>113.7</v>
      </c>
      <c r="I46" s="168">
        <f t="shared" si="0"/>
        <v>0</v>
      </c>
      <c r="J46" s="169">
        <f t="shared" si="1"/>
        <v>1</v>
      </c>
    </row>
    <row r="47" spans="1:10" ht="24" outlineLevel="3">
      <c r="A47" s="116" t="s">
        <v>461</v>
      </c>
      <c r="B47" s="172" t="s">
        <v>257</v>
      </c>
      <c r="C47" s="117" t="s">
        <v>268</v>
      </c>
      <c r="D47" s="117" t="s">
        <v>75</v>
      </c>
      <c r="E47" s="118" t="s">
        <v>82</v>
      </c>
      <c r="F47" s="120"/>
      <c r="G47" s="119">
        <v>258.3</v>
      </c>
      <c r="H47" s="217">
        <v>258.3</v>
      </c>
      <c r="I47" s="168">
        <f t="shared" si="0"/>
        <v>0</v>
      </c>
      <c r="J47" s="169">
        <f t="shared" si="1"/>
        <v>1</v>
      </c>
    </row>
    <row r="48" spans="1:10" ht="11.25" customHeight="1" outlineLevel="3">
      <c r="A48" s="116" t="s">
        <v>43</v>
      </c>
      <c r="B48" s="172" t="s">
        <v>257</v>
      </c>
      <c r="C48" s="117" t="s">
        <v>268</v>
      </c>
      <c r="D48" s="117" t="s">
        <v>75</v>
      </c>
      <c r="E48" s="118" t="s">
        <v>82</v>
      </c>
      <c r="F48" s="120" t="s">
        <v>69</v>
      </c>
      <c r="G48" s="119">
        <v>258.3</v>
      </c>
      <c r="H48" s="217">
        <v>258.3</v>
      </c>
      <c r="I48" s="168">
        <f t="shared" si="0"/>
        <v>0</v>
      </c>
      <c r="J48" s="169">
        <f t="shared" si="1"/>
        <v>1</v>
      </c>
    </row>
    <row r="49" spans="1:10" ht="24" outlineLevel="3">
      <c r="A49" s="116" t="s">
        <v>44</v>
      </c>
      <c r="B49" s="172" t="s">
        <v>257</v>
      </c>
      <c r="C49" s="117" t="s">
        <v>268</v>
      </c>
      <c r="D49" s="117" t="s">
        <v>75</v>
      </c>
      <c r="E49" s="118" t="s">
        <v>82</v>
      </c>
      <c r="F49" s="120" t="s">
        <v>70</v>
      </c>
      <c r="G49" s="119">
        <v>258.3</v>
      </c>
      <c r="H49" s="217">
        <v>258.3</v>
      </c>
      <c r="I49" s="168">
        <f t="shared" si="0"/>
        <v>0</v>
      </c>
      <c r="J49" s="169">
        <f t="shared" si="1"/>
        <v>1</v>
      </c>
    </row>
    <row r="50" spans="1:10" ht="24" outlineLevel="3">
      <c r="A50" s="116" t="s">
        <v>46</v>
      </c>
      <c r="B50" s="172" t="s">
        <v>257</v>
      </c>
      <c r="C50" s="117" t="s">
        <v>268</v>
      </c>
      <c r="D50" s="117" t="s">
        <v>75</v>
      </c>
      <c r="E50" s="118" t="s">
        <v>82</v>
      </c>
      <c r="F50" s="120" t="s">
        <v>72</v>
      </c>
      <c r="G50" s="119">
        <v>258.3</v>
      </c>
      <c r="H50" s="217">
        <v>258.3</v>
      </c>
      <c r="I50" s="168">
        <f t="shared" si="0"/>
        <v>0</v>
      </c>
      <c r="J50" s="169">
        <f t="shared" si="1"/>
        <v>1</v>
      </c>
    </row>
    <row r="51" spans="1:10" ht="24" outlineLevel="3">
      <c r="A51" s="116" t="s">
        <v>426</v>
      </c>
      <c r="B51" s="172" t="s">
        <v>257</v>
      </c>
      <c r="C51" s="117" t="s">
        <v>268</v>
      </c>
      <c r="D51" s="117" t="s">
        <v>75</v>
      </c>
      <c r="E51" s="118" t="s">
        <v>83</v>
      </c>
      <c r="F51" s="120"/>
      <c r="G51" s="119">
        <v>16.7</v>
      </c>
      <c r="H51" s="217">
        <v>16.7</v>
      </c>
      <c r="I51" s="168">
        <f t="shared" si="0"/>
        <v>0</v>
      </c>
      <c r="J51" s="169">
        <f t="shared" si="1"/>
        <v>1</v>
      </c>
    </row>
    <row r="52" spans="1:10" ht="33.75" outlineLevel="4">
      <c r="A52" s="123" t="s">
        <v>57</v>
      </c>
      <c r="B52" s="172" t="s">
        <v>257</v>
      </c>
      <c r="C52" s="117" t="s">
        <v>268</v>
      </c>
      <c r="D52" s="117" t="s">
        <v>75</v>
      </c>
      <c r="E52" s="118" t="s">
        <v>84</v>
      </c>
      <c r="F52" s="120"/>
      <c r="G52" s="119">
        <v>16.7</v>
      </c>
      <c r="H52" s="217">
        <v>16.7</v>
      </c>
      <c r="I52" s="168">
        <f t="shared" si="0"/>
        <v>0</v>
      </c>
      <c r="J52" s="169">
        <f t="shared" si="1"/>
        <v>1</v>
      </c>
    </row>
    <row r="53" spans="1:10" ht="11.25" customHeight="1" outlineLevel="3">
      <c r="A53" s="116" t="s">
        <v>43</v>
      </c>
      <c r="B53" s="172" t="s">
        <v>257</v>
      </c>
      <c r="C53" s="117" t="s">
        <v>268</v>
      </c>
      <c r="D53" s="117" t="s">
        <v>75</v>
      </c>
      <c r="E53" s="118" t="s">
        <v>84</v>
      </c>
      <c r="F53" s="120" t="s">
        <v>69</v>
      </c>
      <c r="G53" s="119">
        <v>16.7</v>
      </c>
      <c r="H53" s="217">
        <v>16.7</v>
      </c>
      <c r="I53" s="168">
        <f>G53-H53</f>
        <v>0</v>
      </c>
      <c r="J53" s="169">
        <f>H53*100/G53/100</f>
        <v>1</v>
      </c>
    </row>
    <row r="54" spans="1:10" ht="24" outlineLevel="4">
      <c r="A54" s="116" t="s">
        <v>44</v>
      </c>
      <c r="B54" s="172" t="s">
        <v>257</v>
      </c>
      <c r="C54" s="117" t="s">
        <v>268</v>
      </c>
      <c r="D54" s="117" t="s">
        <v>75</v>
      </c>
      <c r="E54" s="118" t="s">
        <v>84</v>
      </c>
      <c r="F54" s="120" t="s">
        <v>70</v>
      </c>
      <c r="G54" s="119">
        <v>16.7</v>
      </c>
      <c r="H54" s="217">
        <v>16.7</v>
      </c>
      <c r="I54" s="168">
        <f t="shared" si="0"/>
        <v>0</v>
      </c>
      <c r="J54" s="169">
        <f t="shared" si="1"/>
        <v>1</v>
      </c>
    </row>
    <row r="55" spans="1:10" ht="24" outlineLevel="4">
      <c r="A55" s="116" t="s">
        <v>45</v>
      </c>
      <c r="B55" s="172" t="s">
        <v>257</v>
      </c>
      <c r="C55" s="117" t="s">
        <v>268</v>
      </c>
      <c r="D55" s="117" t="s">
        <v>75</v>
      </c>
      <c r="E55" s="118" t="s">
        <v>84</v>
      </c>
      <c r="F55" s="120" t="s">
        <v>71</v>
      </c>
      <c r="G55" s="119">
        <v>14</v>
      </c>
      <c r="H55" s="217">
        <v>14</v>
      </c>
      <c r="I55" s="168">
        <f t="shared" si="0"/>
        <v>0</v>
      </c>
      <c r="J55" s="169">
        <f t="shared" si="1"/>
        <v>1</v>
      </c>
    </row>
    <row r="56" spans="1:10" ht="24" outlineLevel="4">
      <c r="A56" s="116" t="s">
        <v>46</v>
      </c>
      <c r="B56" s="172" t="s">
        <v>257</v>
      </c>
      <c r="C56" s="117" t="s">
        <v>268</v>
      </c>
      <c r="D56" s="117" t="s">
        <v>75</v>
      </c>
      <c r="E56" s="118" t="s">
        <v>84</v>
      </c>
      <c r="F56" s="120" t="s">
        <v>72</v>
      </c>
      <c r="G56" s="119">
        <v>2.7</v>
      </c>
      <c r="H56" s="217">
        <v>2.7</v>
      </c>
      <c r="I56" s="168">
        <f aca="true" t="shared" si="2" ref="I56:I63">G56-H56</f>
        <v>0</v>
      </c>
      <c r="J56" s="169">
        <f aca="true" t="shared" si="3" ref="J56:J63">H56*100/G56/100</f>
        <v>1</v>
      </c>
    </row>
    <row r="57" spans="1:10" ht="12.75" outlineLevel="4">
      <c r="A57" s="124" t="s">
        <v>85</v>
      </c>
      <c r="B57" s="175" t="s">
        <v>257</v>
      </c>
      <c r="C57" s="110" t="s">
        <v>270</v>
      </c>
      <c r="D57" s="128"/>
      <c r="E57" s="120"/>
      <c r="F57" s="118"/>
      <c r="G57" s="178">
        <v>110.4</v>
      </c>
      <c r="H57" s="215">
        <v>110.4</v>
      </c>
      <c r="I57" s="170">
        <f t="shared" si="2"/>
        <v>0</v>
      </c>
      <c r="J57" s="171">
        <f t="shared" si="3"/>
        <v>1</v>
      </c>
    </row>
    <row r="58" spans="1:10" ht="12.75" outlineLevel="4">
      <c r="A58" s="129" t="s">
        <v>423</v>
      </c>
      <c r="B58" s="176" t="s">
        <v>257</v>
      </c>
      <c r="C58" s="110" t="s">
        <v>270</v>
      </c>
      <c r="D58" s="110" t="s">
        <v>276</v>
      </c>
      <c r="E58" s="130"/>
      <c r="F58" s="131"/>
      <c r="G58" s="115">
        <v>110.4</v>
      </c>
      <c r="H58" s="216">
        <v>110.4</v>
      </c>
      <c r="I58" s="166">
        <f t="shared" si="2"/>
        <v>0</v>
      </c>
      <c r="J58" s="167">
        <f t="shared" si="3"/>
        <v>1</v>
      </c>
    </row>
    <row r="59" spans="1:10" ht="24" outlineLevel="4">
      <c r="A59" s="116" t="s">
        <v>86</v>
      </c>
      <c r="B59" s="172" t="s">
        <v>257</v>
      </c>
      <c r="C59" s="117" t="s">
        <v>270</v>
      </c>
      <c r="D59" s="117" t="s">
        <v>276</v>
      </c>
      <c r="E59" s="120" t="s">
        <v>105</v>
      </c>
      <c r="F59" s="118"/>
      <c r="G59" s="132">
        <v>110.4</v>
      </c>
      <c r="H59" s="217">
        <v>110.4</v>
      </c>
      <c r="I59" s="168">
        <f t="shared" si="2"/>
        <v>0</v>
      </c>
      <c r="J59" s="169">
        <f t="shared" si="3"/>
        <v>1</v>
      </c>
    </row>
    <row r="60" spans="1:10" ht="24" outlineLevel="4">
      <c r="A60" s="116" t="s">
        <v>424</v>
      </c>
      <c r="B60" s="172" t="s">
        <v>257</v>
      </c>
      <c r="C60" s="117" t="s">
        <v>270</v>
      </c>
      <c r="D60" s="117" t="s">
        <v>276</v>
      </c>
      <c r="E60" s="120" t="s">
        <v>106</v>
      </c>
      <c r="F60" s="118"/>
      <c r="G60" s="132">
        <v>110.4</v>
      </c>
      <c r="H60" s="217">
        <v>110.4</v>
      </c>
      <c r="I60" s="168">
        <f t="shared" si="2"/>
        <v>0</v>
      </c>
      <c r="J60" s="169">
        <f t="shared" si="3"/>
        <v>1</v>
      </c>
    </row>
    <row r="61" spans="1:10" ht="48" outlineLevel="4">
      <c r="A61" s="116" t="s">
        <v>36</v>
      </c>
      <c r="B61" s="172" t="s">
        <v>257</v>
      </c>
      <c r="C61" s="117" t="s">
        <v>270</v>
      </c>
      <c r="D61" s="117" t="s">
        <v>276</v>
      </c>
      <c r="E61" s="120" t="s">
        <v>106</v>
      </c>
      <c r="F61" s="120" t="s">
        <v>64</v>
      </c>
      <c r="G61" s="132">
        <v>94.8</v>
      </c>
      <c r="H61" s="217">
        <v>94.8</v>
      </c>
      <c r="I61" s="168">
        <f t="shared" si="2"/>
        <v>0</v>
      </c>
      <c r="J61" s="169">
        <f t="shared" si="3"/>
        <v>1</v>
      </c>
    </row>
    <row r="62" spans="1:10" ht="12" customHeight="1" outlineLevel="4">
      <c r="A62" s="116" t="s">
        <v>37</v>
      </c>
      <c r="B62" s="172" t="s">
        <v>257</v>
      </c>
      <c r="C62" s="117" t="s">
        <v>270</v>
      </c>
      <c r="D62" s="117" t="s">
        <v>276</v>
      </c>
      <c r="E62" s="120" t="s">
        <v>106</v>
      </c>
      <c r="F62" s="120" t="s">
        <v>65</v>
      </c>
      <c r="G62" s="132">
        <v>94.8</v>
      </c>
      <c r="H62" s="217">
        <v>94.8</v>
      </c>
      <c r="I62" s="168">
        <f t="shared" si="2"/>
        <v>0</v>
      </c>
      <c r="J62" s="169">
        <f t="shared" si="3"/>
        <v>1</v>
      </c>
    </row>
    <row r="63" spans="1:10" ht="12.75" outlineLevel="4">
      <c r="A63" s="116" t="s">
        <v>38</v>
      </c>
      <c r="B63" s="172" t="s">
        <v>257</v>
      </c>
      <c r="C63" s="117" t="s">
        <v>270</v>
      </c>
      <c r="D63" s="117" t="s">
        <v>276</v>
      </c>
      <c r="E63" s="120" t="s">
        <v>106</v>
      </c>
      <c r="F63" s="120" t="s">
        <v>66</v>
      </c>
      <c r="G63" s="132">
        <v>94.8</v>
      </c>
      <c r="H63" s="217">
        <v>94.8</v>
      </c>
      <c r="I63" s="168">
        <f t="shared" si="2"/>
        <v>0</v>
      </c>
      <c r="J63" s="169">
        <f t="shared" si="3"/>
        <v>1</v>
      </c>
    </row>
    <row r="64" spans="1:10" ht="12" customHeight="1" outlineLevel="2">
      <c r="A64" s="116" t="s">
        <v>43</v>
      </c>
      <c r="B64" s="172" t="s">
        <v>257</v>
      </c>
      <c r="C64" s="117" t="s">
        <v>270</v>
      </c>
      <c r="D64" s="117" t="s">
        <v>276</v>
      </c>
      <c r="E64" s="120" t="s">
        <v>106</v>
      </c>
      <c r="F64" s="120" t="s">
        <v>69</v>
      </c>
      <c r="G64" s="132">
        <v>15.6</v>
      </c>
      <c r="H64" s="217">
        <v>15.6</v>
      </c>
      <c r="I64" s="168">
        <f aca="true" t="shared" si="4" ref="I64:I126">G64-H64</f>
        <v>0</v>
      </c>
      <c r="J64" s="169">
        <f aca="true" t="shared" si="5" ref="J64:J126">H64*100/G64/100</f>
        <v>1</v>
      </c>
    </row>
    <row r="65" spans="1:10" ht="24" outlineLevel="3">
      <c r="A65" s="116" t="s">
        <v>44</v>
      </c>
      <c r="B65" s="172" t="s">
        <v>257</v>
      </c>
      <c r="C65" s="117" t="s">
        <v>270</v>
      </c>
      <c r="D65" s="117" t="s">
        <v>276</v>
      </c>
      <c r="E65" s="120" t="s">
        <v>106</v>
      </c>
      <c r="F65" s="120" t="s">
        <v>70</v>
      </c>
      <c r="G65" s="132">
        <v>15.6</v>
      </c>
      <c r="H65" s="217">
        <v>15.6</v>
      </c>
      <c r="I65" s="168">
        <f t="shared" si="4"/>
        <v>0</v>
      </c>
      <c r="J65" s="169">
        <f t="shared" si="5"/>
        <v>1</v>
      </c>
    </row>
    <row r="66" spans="1:10" ht="24" outlineLevel="4">
      <c r="A66" s="116" t="s">
        <v>45</v>
      </c>
      <c r="B66" s="172" t="s">
        <v>257</v>
      </c>
      <c r="C66" s="117" t="s">
        <v>270</v>
      </c>
      <c r="D66" s="117" t="s">
        <v>276</v>
      </c>
      <c r="E66" s="120" t="s">
        <v>106</v>
      </c>
      <c r="F66" s="120" t="s">
        <v>71</v>
      </c>
      <c r="G66" s="132">
        <v>11.4</v>
      </c>
      <c r="H66" s="217">
        <v>11.4</v>
      </c>
      <c r="I66" s="168">
        <f t="shared" si="4"/>
        <v>0</v>
      </c>
      <c r="J66" s="169">
        <f t="shared" si="5"/>
        <v>1</v>
      </c>
    </row>
    <row r="67" spans="1:10" ht="24" outlineLevel="4">
      <c r="A67" s="116" t="s">
        <v>46</v>
      </c>
      <c r="B67" s="172" t="s">
        <v>257</v>
      </c>
      <c r="C67" s="117" t="s">
        <v>270</v>
      </c>
      <c r="D67" s="117" t="s">
        <v>276</v>
      </c>
      <c r="E67" s="120" t="s">
        <v>106</v>
      </c>
      <c r="F67" s="120" t="s">
        <v>72</v>
      </c>
      <c r="G67" s="119">
        <v>4.2</v>
      </c>
      <c r="H67" s="217">
        <v>4.2</v>
      </c>
      <c r="I67" s="168">
        <f t="shared" si="4"/>
        <v>0</v>
      </c>
      <c r="J67" s="169">
        <f t="shared" si="5"/>
        <v>1</v>
      </c>
    </row>
    <row r="68" spans="1:10" ht="24" outlineLevel="4">
      <c r="A68" s="133" t="s">
        <v>87</v>
      </c>
      <c r="B68" s="175" t="s">
        <v>257</v>
      </c>
      <c r="C68" s="110" t="s">
        <v>276</v>
      </c>
      <c r="D68" s="117"/>
      <c r="E68" s="120"/>
      <c r="F68" s="118"/>
      <c r="G68" s="178">
        <v>135</v>
      </c>
      <c r="H68" s="215">
        <v>135</v>
      </c>
      <c r="I68" s="170">
        <f>G68-H68</f>
        <v>0</v>
      </c>
      <c r="J68" s="171">
        <f>H68*100/G68/100</f>
        <v>1</v>
      </c>
    </row>
    <row r="69" spans="1:10" ht="36" outlineLevel="4">
      <c r="A69" s="134" t="s">
        <v>88</v>
      </c>
      <c r="B69" s="176" t="s">
        <v>257</v>
      </c>
      <c r="C69" s="113" t="s">
        <v>276</v>
      </c>
      <c r="D69" s="113" t="s">
        <v>107</v>
      </c>
      <c r="E69" s="135"/>
      <c r="F69" s="135"/>
      <c r="G69" s="115">
        <v>135</v>
      </c>
      <c r="H69" s="216">
        <v>135</v>
      </c>
      <c r="I69" s="166">
        <f>G69-H69</f>
        <v>0</v>
      </c>
      <c r="J69" s="167">
        <f>H69*100/G69/100</f>
        <v>1</v>
      </c>
    </row>
    <row r="70" spans="1:10" ht="12.75" outlineLevel="4">
      <c r="A70" s="136" t="s">
        <v>89</v>
      </c>
      <c r="B70" s="172" t="s">
        <v>257</v>
      </c>
      <c r="C70" s="117" t="s">
        <v>276</v>
      </c>
      <c r="D70" s="117" t="s">
        <v>107</v>
      </c>
      <c r="E70" s="128" t="s">
        <v>111</v>
      </c>
      <c r="F70" s="128"/>
      <c r="G70" s="119">
        <v>135</v>
      </c>
      <c r="H70" s="217">
        <v>135</v>
      </c>
      <c r="I70" s="168">
        <f>G70-H70</f>
        <v>0</v>
      </c>
      <c r="J70" s="169">
        <f>H70*100/G70/100</f>
        <v>1</v>
      </c>
    </row>
    <row r="71" spans="1:10" ht="33.75" outlineLevel="4">
      <c r="A71" s="123" t="s">
        <v>90</v>
      </c>
      <c r="B71" s="172" t="s">
        <v>257</v>
      </c>
      <c r="C71" s="117" t="s">
        <v>276</v>
      </c>
      <c r="D71" s="117" t="s">
        <v>107</v>
      </c>
      <c r="E71" s="128" t="s">
        <v>112</v>
      </c>
      <c r="F71" s="128"/>
      <c r="G71" s="119">
        <v>135</v>
      </c>
      <c r="H71" s="217">
        <v>135</v>
      </c>
      <c r="I71" s="168">
        <f aca="true" t="shared" si="6" ref="I71:I84">G71-H71</f>
        <v>0</v>
      </c>
      <c r="J71" s="169">
        <f aca="true" t="shared" si="7" ref="J71:J84">H71*100/G71/100</f>
        <v>1</v>
      </c>
    </row>
    <row r="72" spans="1:10" ht="67.5" outlineLevel="4">
      <c r="A72" s="123" t="s">
        <v>91</v>
      </c>
      <c r="B72" s="172" t="s">
        <v>257</v>
      </c>
      <c r="C72" s="117" t="s">
        <v>276</v>
      </c>
      <c r="D72" s="117" t="s">
        <v>107</v>
      </c>
      <c r="E72" s="128" t="s">
        <v>113</v>
      </c>
      <c r="F72" s="128"/>
      <c r="G72" s="119">
        <v>135</v>
      </c>
      <c r="H72" s="217">
        <v>135</v>
      </c>
      <c r="I72" s="168">
        <f t="shared" si="6"/>
        <v>0</v>
      </c>
      <c r="J72" s="169">
        <f t="shared" si="7"/>
        <v>1</v>
      </c>
    </row>
    <row r="73" spans="1:10" ht="12.75" outlineLevel="4">
      <c r="A73" s="116" t="s">
        <v>92</v>
      </c>
      <c r="B73" s="172" t="s">
        <v>257</v>
      </c>
      <c r="C73" s="117" t="s">
        <v>276</v>
      </c>
      <c r="D73" s="117" t="s">
        <v>107</v>
      </c>
      <c r="E73" s="128" t="s">
        <v>113</v>
      </c>
      <c r="F73" s="128">
        <v>500</v>
      </c>
      <c r="G73" s="119">
        <v>135</v>
      </c>
      <c r="H73" s="217">
        <v>135</v>
      </c>
      <c r="I73" s="168">
        <f t="shared" si="6"/>
        <v>0</v>
      </c>
      <c r="J73" s="169">
        <f t="shared" si="7"/>
        <v>1</v>
      </c>
    </row>
    <row r="74" spans="1:10" ht="12.75" outlineLevel="4">
      <c r="A74" s="123" t="s">
        <v>337</v>
      </c>
      <c r="B74" s="172" t="s">
        <v>257</v>
      </c>
      <c r="C74" s="117" t="s">
        <v>276</v>
      </c>
      <c r="D74" s="117" t="s">
        <v>107</v>
      </c>
      <c r="E74" s="128" t="s">
        <v>113</v>
      </c>
      <c r="F74" s="117" t="s">
        <v>284</v>
      </c>
      <c r="G74" s="119">
        <v>135</v>
      </c>
      <c r="H74" s="217">
        <v>135</v>
      </c>
      <c r="I74" s="168">
        <f t="shared" si="6"/>
        <v>0</v>
      </c>
      <c r="J74" s="169">
        <f t="shared" si="7"/>
        <v>1</v>
      </c>
    </row>
    <row r="75" spans="1:10" ht="12.75" outlineLevel="4">
      <c r="A75" s="179" t="s">
        <v>93</v>
      </c>
      <c r="B75" s="175" t="s">
        <v>257</v>
      </c>
      <c r="C75" s="180" t="s">
        <v>283</v>
      </c>
      <c r="D75" s="137"/>
      <c r="E75" s="137"/>
      <c r="F75" s="137"/>
      <c r="G75" s="181">
        <v>2544.7</v>
      </c>
      <c r="H75" s="215">
        <v>2518.1</v>
      </c>
      <c r="I75" s="170">
        <f t="shared" si="6"/>
        <v>26.59999999999991</v>
      </c>
      <c r="J75" s="171">
        <f t="shared" si="7"/>
        <v>0.9895469014029159</v>
      </c>
    </row>
    <row r="76" spans="1:10" ht="12.75" outlineLevel="4">
      <c r="A76" s="138" t="s">
        <v>94</v>
      </c>
      <c r="B76" s="176" t="s">
        <v>257</v>
      </c>
      <c r="C76" s="139" t="s">
        <v>283</v>
      </c>
      <c r="D76" s="139" t="s">
        <v>107</v>
      </c>
      <c r="E76" s="139"/>
      <c r="F76" s="139"/>
      <c r="G76" s="140">
        <v>2482.7</v>
      </c>
      <c r="H76" s="216">
        <v>2473.4</v>
      </c>
      <c r="I76" s="166">
        <f t="shared" si="6"/>
        <v>9.299999999999727</v>
      </c>
      <c r="J76" s="167">
        <f t="shared" si="7"/>
        <v>0.9962540782212915</v>
      </c>
    </row>
    <row r="77" spans="1:10" ht="12.75" outlineLevel="4">
      <c r="A77" s="141" t="s">
        <v>95</v>
      </c>
      <c r="B77" s="172" t="s">
        <v>257</v>
      </c>
      <c r="C77" s="137" t="s">
        <v>283</v>
      </c>
      <c r="D77" s="137" t="s">
        <v>107</v>
      </c>
      <c r="E77" s="142" t="s">
        <v>114</v>
      </c>
      <c r="F77" s="137"/>
      <c r="G77" s="143">
        <v>882.2</v>
      </c>
      <c r="H77" s="217">
        <v>882.1</v>
      </c>
      <c r="I77" s="168">
        <f t="shared" si="6"/>
        <v>0.10000000000002274</v>
      </c>
      <c r="J77" s="169">
        <f t="shared" si="7"/>
        <v>0.9998866470188166</v>
      </c>
    </row>
    <row r="78" spans="1:10" ht="12.75" outlineLevel="4">
      <c r="A78" s="144" t="s">
        <v>96</v>
      </c>
      <c r="B78" s="172" t="s">
        <v>257</v>
      </c>
      <c r="C78" s="137" t="s">
        <v>283</v>
      </c>
      <c r="D78" s="137" t="s">
        <v>107</v>
      </c>
      <c r="E78" s="137" t="s">
        <v>115</v>
      </c>
      <c r="F78" s="137"/>
      <c r="G78" s="143">
        <v>882.2</v>
      </c>
      <c r="H78" s="217">
        <v>882.1</v>
      </c>
      <c r="I78" s="168">
        <f t="shared" si="6"/>
        <v>0.10000000000002274</v>
      </c>
      <c r="J78" s="169">
        <f t="shared" si="7"/>
        <v>0.9998866470188166</v>
      </c>
    </row>
    <row r="79" spans="1:10" ht="12.75" outlineLevel="4">
      <c r="A79" s="145" t="s">
        <v>47</v>
      </c>
      <c r="B79" s="172" t="s">
        <v>257</v>
      </c>
      <c r="C79" s="137" t="s">
        <v>283</v>
      </c>
      <c r="D79" s="137" t="s">
        <v>107</v>
      </c>
      <c r="E79" s="137" t="s">
        <v>115</v>
      </c>
      <c r="F79" s="137" t="s">
        <v>274</v>
      </c>
      <c r="G79" s="143">
        <v>882.2</v>
      </c>
      <c r="H79" s="217">
        <v>882.1</v>
      </c>
      <c r="I79" s="168">
        <f t="shared" si="6"/>
        <v>0.10000000000002274</v>
      </c>
      <c r="J79" s="169">
        <f t="shared" si="7"/>
        <v>0.9998866470188166</v>
      </c>
    </row>
    <row r="80" spans="1:10" ht="36" outlineLevel="4">
      <c r="A80" s="141" t="s">
        <v>97</v>
      </c>
      <c r="B80" s="172" t="s">
        <v>257</v>
      </c>
      <c r="C80" s="137" t="s">
        <v>283</v>
      </c>
      <c r="D80" s="137" t="s">
        <v>107</v>
      </c>
      <c r="E80" s="137" t="s">
        <v>115</v>
      </c>
      <c r="F80" s="137" t="s">
        <v>275</v>
      </c>
      <c r="G80" s="143">
        <v>882.2</v>
      </c>
      <c r="H80" s="217">
        <v>882.1</v>
      </c>
      <c r="I80" s="168">
        <f t="shared" si="6"/>
        <v>0.10000000000002274</v>
      </c>
      <c r="J80" s="169">
        <f t="shared" si="7"/>
        <v>0.9998866470188166</v>
      </c>
    </row>
    <row r="81" spans="1:10" ht="36" outlineLevel="4">
      <c r="A81" s="141" t="s">
        <v>98</v>
      </c>
      <c r="B81" s="172" t="s">
        <v>257</v>
      </c>
      <c r="C81" s="137" t="s">
        <v>283</v>
      </c>
      <c r="D81" s="137" t="s">
        <v>107</v>
      </c>
      <c r="E81" s="137" t="s">
        <v>116</v>
      </c>
      <c r="F81" s="137"/>
      <c r="G81" s="143">
        <v>11.7</v>
      </c>
      <c r="H81" s="217">
        <v>11.7</v>
      </c>
      <c r="I81" s="168">
        <f t="shared" si="6"/>
        <v>0</v>
      </c>
      <c r="J81" s="169">
        <f t="shared" si="7"/>
        <v>1</v>
      </c>
    </row>
    <row r="82" spans="1:10" ht="13.5" customHeight="1" outlineLevel="4">
      <c r="A82" s="145" t="s">
        <v>47</v>
      </c>
      <c r="B82" s="172" t="s">
        <v>257</v>
      </c>
      <c r="C82" s="137" t="s">
        <v>283</v>
      </c>
      <c r="D82" s="137" t="s">
        <v>107</v>
      </c>
      <c r="E82" s="137" t="s">
        <v>116</v>
      </c>
      <c r="F82" s="137" t="s">
        <v>274</v>
      </c>
      <c r="G82" s="143">
        <v>11.7</v>
      </c>
      <c r="H82" s="217">
        <v>11.7</v>
      </c>
      <c r="I82" s="168">
        <f t="shared" si="6"/>
        <v>0</v>
      </c>
      <c r="J82" s="169">
        <f t="shared" si="7"/>
        <v>1</v>
      </c>
    </row>
    <row r="83" spans="1:10" ht="33.75" customHeight="1" outlineLevel="4">
      <c r="A83" s="141" t="s">
        <v>97</v>
      </c>
      <c r="B83" s="172" t="s">
        <v>257</v>
      </c>
      <c r="C83" s="137" t="s">
        <v>283</v>
      </c>
      <c r="D83" s="137" t="s">
        <v>107</v>
      </c>
      <c r="E83" s="137" t="s">
        <v>116</v>
      </c>
      <c r="F83" s="137" t="s">
        <v>275</v>
      </c>
      <c r="G83" s="143">
        <v>11.7</v>
      </c>
      <c r="H83" s="217">
        <v>11.7</v>
      </c>
      <c r="I83" s="168">
        <f t="shared" si="6"/>
        <v>0</v>
      </c>
      <c r="J83" s="169">
        <f t="shared" si="7"/>
        <v>1</v>
      </c>
    </row>
    <row r="84" spans="1:10" ht="33.75" customHeight="1" outlineLevel="4">
      <c r="A84" s="141" t="s">
        <v>99</v>
      </c>
      <c r="B84" s="172" t="s">
        <v>257</v>
      </c>
      <c r="C84" s="137" t="s">
        <v>283</v>
      </c>
      <c r="D84" s="137" t="s">
        <v>107</v>
      </c>
      <c r="E84" s="137" t="s">
        <v>117</v>
      </c>
      <c r="F84" s="137"/>
      <c r="G84" s="143">
        <v>221.6</v>
      </c>
      <c r="H84" s="217">
        <v>212.4</v>
      </c>
      <c r="I84" s="168">
        <f t="shared" si="6"/>
        <v>9.199999999999989</v>
      </c>
      <c r="J84" s="169">
        <f t="shared" si="7"/>
        <v>0.9584837545126353</v>
      </c>
    </row>
    <row r="85" spans="1:10" ht="12.75" outlineLevel="1">
      <c r="A85" s="145" t="s">
        <v>47</v>
      </c>
      <c r="B85" s="172" t="s">
        <v>257</v>
      </c>
      <c r="C85" s="137" t="s">
        <v>283</v>
      </c>
      <c r="D85" s="137" t="s">
        <v>107</v>
      </c>
      <c r="E85" s="137" t="s">
        <v>117</v>
      </c>
      <c r="F85" s="137" t="s">
        <v>274</v>
      </c>
      <c r="G85" s="143">
        <v>221.6</v>
      </c>
      <c r="H85" s="217">
        <v>212.4</v>
      </c>
      <c r="I85" s="168">
        <f t="shared" si="4"/>
        <v>9.199999999999989</v>
      </c>
      <c r="J85" s="169">
        <f t="shared" si="5"/>
        <v>0.9584837545126353</v>
      </c>
    </row>
    <row r="86" spans="1:10" ht="36" outlineLevel="1">
      <c r="A86" s="141" t="s">
        <v>97</v>
      </c>
      <c r="B86" s="172" t="s">
        <v>257</v>
      </c>
      <c r="C86" s="137" t="s">
        <v>283</v>
      </c>
      <c r="D86" s="137" t="s">
        <v>107</v>
      </c>
      <c r="E86" s="137" t="s">
        <v>117</v>
      </c>
      <c r="F86" s="137" t="s">
        <v>275</v>
      </c>
      <c r="G86" s="143">
        <v>221.6</v>
      </c>
      <c r="H86" s="217">
        <v>212.4</v>
      </c>
      <c r="I86" s="168">
        <f t="shared" si="4"/>
        <v>9.199999999999989</v>
      </c>
      <c r="J86" s="169">
        <f t="shared" si="5"/>
        <v>0.9584837545126353</v>
      </c>
    </row>
    <row r="87" spans="1:10" ht="12.75" outlineLevel="1">
      <c r="A87" s="141" t="s">
        <v>462</v>
      </c>
      <c r="B87" s="172" t="s">
        <v>257</v>
      </c>
      <c r="C87" s="137" t="s">
        <v>283</v>
      </c>
      <c r="D87" s="137" t="s">
        <v>107</v>
      </c>
      <c r="E87" s="137" t="s">
        <v>118</v>
      </c>
      <c r="F87" s="137"/>
      <c r="G87" s="143">
        <v>1367.2</v>
      </c>
      <c r="H87" s="217">
        <v>1367.2</v>
      </c>
      <c r="I87" s="168">
        <f t="shared" si="4"/>
        <v>0</v>
      </c>
      <c r="J87" s="169">
        <f t="shared" si="5"/>
        <v>1</v>
      </c>
    </row>
    <row r="88" spans="1:10" ht="22.5" customHeight="1" outlineLevel="1">
      <c r="A88" s="141" t="s">
        <v>100</v>
      </c>
      <c r="B88" s="172" t="s">
        <v>257</v>
      </c>
      <c r="C88" s="137" t="s">
        <v>283</v>
      </c>
      <c r="D88" s="137" t="s">
        <v>107</v>
      </c>
      <c r="E88" s="137" t="s">
        <v>119</v>
      </c>
      <c r="F88" s="137"/>
      <c r="G88" s="143">
        <v>1367.2</v>
      </c>
      <c r="H88" s="217">
        <v>1367.2</v>
      </c>
      <c r="I88" s="168">
        <f t="shared" si="4"/>
        <v>0</v>
      </c>
      <c r="J88" s="169">
        <f t="shared" si="5"/>
        <v>1</v>
      </c>
    </row>
    <row r="89" spans="1:10" ht="36" outlineLevel="1">
      <c r="A89" s="141" t="s">
        <v>101</v>
      </c>
      <c r="B89" s="172" t="s">
        <v>257</v>
      </c>
      <c r="C89" s="137" t="s">
        <v>283</v>
      </c>
      <c r="D89" s="137" t="s">
        <v>107</v>
      </c>
      <c r="E89" s="137" t="s">
        <v>120</v>
      </c>
      <c r="F89" s="137"/>
      <c r="G89" s="143">
        <v>1367.2</v>
      </c>
      <c r="H89" s="217">
        <v>1367.2</v>
      </c>
      <c r="I89" s="168">
        <f t="shared" si="4"/>
        <v>0</v>
      </c>
      <c r="J89" s="169">
        <f t="shared" si="5"/>
        <v>1</v>
      </c>
    </row>
    <row r="90" spans="1:10" ht="12.75" outlineLevel="1">
      <c r="A90" s="145" t="s">
        <v>47</v>
      </c>
      <c r="B90" s="172" t="s">
        <v>257</v>
      </c>
      <c r="C90" s="137" t="s">
        <v>283</v>
      </c>
      <c r="D90" s="137" t="s">
        <v>107</v>
      </c>
      <c r="E90" s="137" t="s">
        <v>120</v>
      </c>
      <c r="F90" s="137" t="s">
        <v>274</v>
      </c>
      <c r="G90" s="143">
        <v>1367.2</v>
      </c>
      <c r="H90" s="217">
        <v>1367.2</v>
      </c>
      <c r="I90" s="168">
        <f t="shared" si="4"/>
        <v>0</v>
      </c>
      <c r="J90" s="169">
        <f t="shared" si="5"/>
        <v>1</v>
      </c>
    </row>
    <row r="91" spans="1:10" ht="36" outlineLevel="1">
      <c r="A91" s="141" t="s">
        <v>97</v>
      </c>
      <c r="B91" s="172" t="s">
        <v>257</v>
      </c>
      <c r="C91" s="137" t="s">
        <v>283</v>
      </c>
      <c r="D91" s="137" t="s">
        <v>107</v>
      </c>
      <c r="E91" s="137" t="s">
        <v>120</v>
      </c>
      <c r="F91" s="137" t="s">
        <v>275</v>
      </c>
      <c r="G91" s="143">
        <v>1367.2</v>
      </c>
      <c r="H91" s="217">
        <v>1367.2</v>
      </c>
      <c r="I91" s="168">
        <f t="shared" si="4"/>
        <v>0</v>
      </c>
      <c r="J91" s="169">
        <f t="shared" si="5"/>
        <v>1</v>
      </c>
    </row>
    <row r="92" spans="1:10" ht="12.75" outlineLevel="1">
      <c r="A92" s="138" t="s">
        <v>102</v>
      </c>
      <c r="B92" s="176" t="s">
        <v>257</v>
      </c>
      <c r="C92" s="139" t="s">
        <v>283</v>
      </c>
      <c r="D92" s="139" t="s">
        <v>272</v>
      </c>
      <c r="E92" s="139"/>
      <c r="F92" s="139"/>
      <c r="G92" s="140">
        <v>62</v>
      </c>
      <c r="H92" s="216">
        <v>44.7</v>
      </c>
      <c r="I92" s="166">
        <f t="shared" si="4"/>
        <v>17.299999999999997</v>
      </c>
      <c r="J92" s="167">
        <f t="shared" si="5"/>
        <v>0.7209677419354839</v>
      </c>
    </row>
    <row r="93" spans="1:10" ht="12.75" outlineLevel="1">
      <c r="A93" s="141" t="s">
        <v>462</v>
      </c>
      <c r="B93" s="172" t="s">
        <v>257</v>
      </c>
      <c r="C93" s="137" t="s">
        <v>283</v>
      </c>
      <c r="D93" s="137" t="s">
        <v>272</v>
      </c>
      <c r="E93" s="137" t="s">
        <v>118</v>
      </c>
      <c r="F93" s="137"/>
      <c r="G93" s="143">
        <v>62</v>
      </c>
      <c r="H93" s="217">
        <v>44.7</v>
      </c>
      <c r="I93" s="168">
        <f t="shared" si="4"/>
        <v>17.299999999999997</v>
      </c>
      <c r="J93" s="169">
        <f t="shared" si="5"/>
        <v>0.7209677419354839</v>
      </c>
    </row>
    <row r="94" spans="1:10" ht="35.25" customHeight="1" outlineLevel="1">
      <c r="A94" s="123" t="s">
        <v>103</v>
      </c>
      <c r="B94" s="172" t="s">
        <v>257</v>
      </c>
      <c r="C94" s="137" t="s">
        <v>283</v>
      </c>
      <c r="D94" s="137" t="s">
        <v>272</v>
      </c>
      <c r="E94" s="137" t="s">
        <v>121</v>
      </c>
      <c r="F94" s="137"/>
      <c r="G94" s="143">
        <v>62</v>
      </c>
      <c r="H94" s="217">
        <v>44.7</v>
      </c>
      <c r="I94" s="168">
        <f t="shared" si="4"/>
        <v>17.299999999999997</v>
      </c>
      <c r="J94" s="169">
        <f t="shared" si="5"/>
        <v>0.7209677419354839</v>
      </c>
    </row>
    <row r="95" spans="1:10" ht="22.5" outlineLevel="1">
      <c r="A95" s="123" t="s">
        <v>104</v>
      </c>
      <c r="B95" s="172" t="s">
        <v>257</v>
      </c>
      <c r="C95" s="137" t="s">
        <v>283</v>
      </c>
      <c r="D95" s="137" t="s">
        <v>272</v>
      </c>
      <c r="E95" s="137" t="s">
        <v>122</v>
      </c>
      <c r="F95" s="137"/>
      <c r="G95" s="143">
        <v>62</v>
      </c>
      <c r="H95" s="217">
        <v>44.7</v>
      </c>
      <c r="I95" s="168">
        <f t="shared" si="4"/>
        <v>17.299999999999997</v>
      </c>
      <c r="J95" s="169">
        <f t="shared" si="5"/>
        <v>0.7209677419354839</v>
      </c>
    </row>
    <row r="96" spans="1:10" ht="12.75" customHeight="1" outlineLevel="1">
      <c r="A96" s="116" t="s">
        <v>43</v>
      </c>
      <c r="B96" s="172" t="s">
        <v>257</v>
      </c>
      <c r="C96" s="137" t="s">
        <v>283</v>
      </c>
      <c r="D96" s="137" t="s">
        <v>272</v>
      </c>
      <c r="E96" s="137" t="s">
        <v>122</v>
      </c>
      <c r="F96" s="137" t="s">
        <v>69</v>
      </c>
      <c r="G96" s="143">
        <v>62</v>
      </c>
      <c r="H96" s="217">
        <v>44.7</v>
      </c>
      <c r="I96" s="168">
        <f t="shared" si="4"/>
        <v>17.299999999999997</v>
      </c>
      <c r="J96" s="169">
        <f t="shared" si="5"/>
        <v>0.7209677419354839</v>
      </c>
    </row>
    <row r="97" spans="1:10" ht="24" outlineLevel="1">
      <c r="A97" s="116" t="s">
        <v>44</v>
      </c>
      <c r="B97" s="172" t="s">
        <v>257</v>
      </c>
      <c r="C97" s="137" t="s">
        <v>283</v>
      </c>
      <c r="D97" s="137" t="s">
        <v>272</v>
      </c>
      <c r="E97" s="137" t="s">
        <v>122</v>
      </c>
      <c r="F97" s="137" t="s">
        <v>70</v>
      </c>
      <c r="G97" s="143">
        <v>62</v>
      </c>
      <c r="H97" s="217">
        <v>44.7</v>
      </c>
      <c r="I97" s="168">
        <f t="shared" si="4"/>
        <v>17.299999999999997</v>
      </c>
      <c r="J97" s="169">
        <f t="shared" si="5"/>
        <v>0.7209677419354839</v>
      </c>
    </row>
    <row r="98" spans="1:10" ht="24" outlineLevel="1">
      <c r="A98" s="116" t="s">
        <v>45</v>
      </c>
      <c r="B98" s="172" t="s">
        <v>257</v>
      </c>
      <c r="C98" s="137" t="s">
        <v>283</v>
      </c>
      <c r="D98" s="137" t="s">
        <v>272</v>
      </c>
      <c r="E98" s="137" t="s">
        <v>122</v>
      </c>
      <c r="F98" s="137" t="s">
        <v>71</v>
      </c>
      <c r="G98" s="143">
        <v>62</v>
      </c>
      <c r="H98" s="217">
        <v>44.7</v>
      </c>
      <c r="I98" s="168">
        <f t="shared" si="4"/>
        <v>17.299999999999997</v>
      </c>
      <c r="J98" s="169">
        <f t="shared" si="5"/>
        <v>0.7209677419354839</v>
      </c>
    </row>
    <row r="99" spans="1:10" ht="12.75" outlineLevel="1">
      <c r="A99" s="108" t="s">
        <v>123</v>
      </c>
      <c r="B99" s="175" t="s">
        <v>257</v>
      </c>
      <c r="C99" s="109" t="s">
        <v>277</v>
      </c>
      <c r="D99" s="146"/>
      <c r="E99" s="111"/>
      <c r="F99" s="111"/>
      <c r="G99" s="177">
        <v>17810.6</v>
      </c>
      <c r="H99" s="215">
        <v>15062.8</v>
      </c>
      <c r="I99" s="170">
        <f t="shared" si="4"/>
        <v>2747.7999999999993</v>
      </c>
      <c r="J99" s="171">
        <f t="shared" si="5"/>
        <v>0.8457210874423098</v>
      </c>
    </row>
    <row r="100" spans="1:10" ht="12.75" outlineLevel="1">
      <c r="A100" s="147" t="s">
        <v>124</v>
      </c>
      <c r="B100" s="176" t="s">
        <v>257</v>
      </c>
      <c r="C100" s="113" t="s">
        <v>277</v>
      </c>
      <c r="D100" s="113" t="s">
        <v>268</v>
      </c>
      <c r="E100" s="131"/>
      <c r="F100" s="131"/>
      <c r="G100" s="115">
        <v>2343.9</v>
      </c>
      <c r="H100" s="216">
        <v>921.5</v>
      </c>
      <c r="I100" s="166">
        <f t="shared" si="4"/>
        <v>1422.4</v>
      </c>
      <c r="J100" s="167">
        <f t="shared" si="5"/>
        <v>0.3931481718503349</v>
      </c>
    </row>
    <row r="101" spans="1:10" ht="12.75" outlineLevel="1">
      <c r="A101" s="141" t="s">
        <v>462</v>
      </c>
      <c r="B101" s="172" t="s">
        <v>257</v>
      </c>
      <c r="C101" s="146" t="s">
        <v>277</v>
      </c>
      <c r="D101" s="146" t="s">
        <v>268</v>
      </c>
      <c r="E101" s="137" t="s">
        <v>118</v>
      </c>
      <c r="F101" s="148"/>
      <c r="G101" s="132">
        <v>1652.7</v>
      </c>
      <c r="H101" s="217">
        <v>645.1</v>
      </c>
      <c r="I101" s="168">
        <f>G101-H101</f>
        <v>1007.6</v>
      </c>
      <c r="J101" s="169">
        <f>H101*100/G101/100</f>
        <v>0.3903309735584195</v>
      </c>
    </row>
    <row r="102" spans="1:10" ht="36.75" customHeight="1" outlineLevel="2">
      <c r="A102" s="123" t="s">
        <v>125</v>
      </c>
      <c r="B102" s="172" t="s">
        <v>257</v>
      </c>
      <c r="C102" s="146" t="s">
        <v>277</v>
      </c>
      <c r="D102" s="146" t="s">
        <v>268</v>
      </c>
      <c r="E102" s="111" t="s">
        <v>151</v>
      </c>
      <c r="F102" s="118"/>
      <c r="G102" s="132">
        <v>40</v>
      </c>
      <c r="H102" s="217">
        <v>0</v>
      </c>
      <c r="I102" s="168">
        <f t="shared" si="4"/>
        <v>40</v>
      </c>
      <c r="J102" s="169">
        <f t="shared" si="5"/>
        <v>0</v>
      </c>
    </row>
    <row r="103" spans="1:10" ht="33.75" outlineLevel="2">
      <c r="A103" s="123" t="s">
        <v>126</v>
      </c>
      <c r="B103" s="172" t="s">
        <v>257</v>
      </c>
      <c r="C103" s="146" t="s">
        <v>277</v>
      </c>
      <c r="D103" s="146" t="s">
        <v>268</v>
      </c>
      <c r="E103" s="111" t="s">
        <v>152</v>
      </c>
      <c r="F103" s="118"/>
      <c r="G103" s="132">
        <v>40</v>
      </c>
      <c r="H103" s="217">
        <v>0</v>
      </c>
      <c r="I103" s="168">
        <f t="shared" si="4"/>
        <v>40</v>
      </c>
      <c r="J103" s="169">
        <f t="shared" si="5"/>
        <v>0</v>
      </c>
    </row>
    <row r="104" spans="1:10" ht="12" customHeight="1" outlineLevel="3">
      <c r="A104" s="123" t="s">
        <v>43</v>
      </c>
      <c r="B104" s="172" t="s">
        <v>257</v>
      </c>
      <c r="C104" s="146" t="s">
        <v>277</v>
      </c>
      <c r="D104" s="146" t="s">
        <v>268</v>
      </c>
      <c r="E104" s="111" t="s">
        <v>152</v>
      </c>
      <c r="F104" s="118">
        <v>200</v>
      </c>
      <c r="G104" s="132">
        <v>40</v>
      </c>
      <c r="H104" s="217">
        <v>0</v>
      </c>
      <c r="I104" s="168">
        <f t="shared" si="4"/>
        <v>40</v>
      </c>
      <c r="J104" s="169">
        <f t="shared" si="5"/>
        <v>0</v>
      </c>
    </row>
    <row r="105" spans="1:10" ht="22.5" outlineLevel="3">
      <c r="A105" s="123" t="s">
        <v>127</v>
      </c>
      <c r="B105" s="172" t="s">
        <v>257</v>
      </c>
      <c r="C105" s="146" t="s">
        <v>277</v>
      </c>
      <c r="D105" s="146" t="s">
        <v>268</v>
      </c>
      <c r="E105" s="111" t="s">
        <v>152</v>
      </c>
      <c r="F105" s="118">
        <v>240</v>
      </c>
      <c r="G105" s="132">
        <v>40</v>
      </c>
      <c r="H105" s="217">
        <v>0</v>
      </c>
      <c r="I105" s="168">
        <f t="shared" si="4"/>
        <v>40</v>
      </c>
      <c r="J105" s="169">
        <f t="shared" si="5"/>
        <v>0</v>
      </c>
    </row>
    <row r="106" spans="1:10" ht="24" outlineLevel="4">
      <c r="A106" s="116" t="s">
        <v>46</v>
      </c>
      <c r="B106" s="172" t="s">
        <v>257</v>
      </c>
      <c r="C106" s="146" t="s">
        <v>277</v>
      </c>
      <c r="D106" s="146" t="s">
        <v>268</v>
      </c>
      <c r="E106" s="111" t="s">
        <v>152</v>
      </c>
      <c r="F106" s="118">
        <v>244</v>
      </c>
      <c r="G106" s="132">
        <v>40</v>
      </c>
      <c r="H106" s="217">
        <v>0</v>
      </c>
      <c r="I106" s="168">
        <f t="shared" si="4"/>
        <v>40</v>
      </c>
      <c r="J106" s="169">
        <f t="shared" si="5"/>
        <v>0</v>
      </c>
    </row>
    <row r="107" spans="1:10" ht="72" outlineLevel="4">
      <c r="A107" s="149" t="s">
        <v>128</v>
      </c>
      <c r="B107" s="172" t="s">
        <v>257</v>
      </c>
      <c r="C107" s="146" t="s">
        <v>277</v>
      </c>
      <c r="D107" s="146" t="s">
        <v>268</v>
      </c>
      <c r="E107" s="111" t="s">
        <v>153</v>
      </c>
      <c r="F107" s="111"/>
      <c r="G107" s="132">
        <v>1612.7</v>
      </c>
      <c r="H107" s="217">
        <v>645.1</v>
      </c>
      <c r="I107" s="168">
        <f t="shared" si="4"/>
        <v>967.6</v>
      </c>
      <c r="J107" s="169">
        <f t="shared" si="5"/>
        <v>0.40001240156259693</v>
      </c>
    </row>
    <row r="108" spans="1:10" ht="12.75" outlineLevel="4">
      <c r="A108" s="123" t="s">
        <v>47</v>
      </c>
      <c r="B108" s="172" t="s">
        <v>257</v>
      </c>
      <c r="C108" s="146" t="s">
        <v>277</v>
      </c>
      <c r="D108" s="146" t="s">
        <v>268</v>
      </c>
      <c r="E108" s="111" t="s">
        <v>153</v>
      </c>
      <c r="F108" s="118">
        <v>800</v>
      </c>
      <c r="G108" s="132">
        <v>1612.7</v>
      </c>
      <c r="H108" s="217">
        <v>645.1</v>
      </c>
      <c r="I108" s="168">
        <f t="shared" si="4"/>
        <v>967.6</v>
      </c>
      <c r="J108" s="169">
        <f t="shared" si="5"/>
        <v>0.40001240156259693</v>
      </c>
    </row>
    <row r="109" spans="1:10" ht="33.75" outlineLevel="4">
      <c r="A109" s="123" t="s">
        <v>129</v>
      </c>
      <c r="B109" s="172" t="s">
        <v>257</v>
      </c>
      <c r="C109" s="146" t="s">
        <v>277</v>
      </c>
      <c r="D109" s="146" t="s">
        <v>268</v>
      </c>
      <c r="E109" s="111" t="s">
        <v>153</v>
      </c>
      <c r="F109" s="118">
        <v>810</v>
      </c>
      <c r="G109" s="132">
        <v>1612.7</v>
      </c>
      <c r="H109" s="217">
        <v>645.1</v>
      </c>
      <c r="I109" s="168">
        <f t="shared" si="4"/>
        <v>967.6</v>
      </c>
      <c r="J109" s="169">
        <f t="shared" si="5"/>
        <v>0.40001240156259693</v>
      </c>
    </row>
    <row r="110" spans="1:10" ht="12.75" outlineLevel="4">
      <c r="A110" s="116" t="s">
        <v>426</v>
      </c>
      <c r="B110" s="172" t="s">
        <v>257</v>
      </c>
      <c r="C110" s="146" t="s">
        <v>277</v>
      </c>
      <c r="D110" s="146" t="s">
        <v>268</v>
      </c>
      <c r="E110" s="120" t="s">
        <v>154</v>
      </c>
      <c r="F110" s="118"/>
      <c r="G110" s="132">
        <v>691.2</v>
      </c>
      <c r="H110" s="217">
        <v>276.4</v>
      </c>
      <c r="I110" s="168">
        <f t="shared" si="4"/>
        <v>414.80000000000007</v>
      </c>
      <c r="J110" s="169">
        <f t="shared" si="5"/>
        <v>0.3998842592592592</v>
      </c>
    </row>
    <row r="111" spans="1:10" ht="101.25" outlineLevel="4">
      <c r="A111" s="150" t="s">
        <v>130</v>
      </c>
      <c r="B111" s="172" t="s">
        <v>257</v>
      </c>
      <c r="C111" s="146" t="s">
        <v>277</v>
      </c>
      <c r="D111" s="146" t="s">
        <v>268</v>
      </c>
      <c r="E111" s="111" t="s">
        <v>155</v>
      </c>
      <c r="F111" s="148"/>
      <c r="G111" s="132">
        <v>691.2</v>
      </c>
      <c r="H111" s="217">
        <v>276.4</v>
      </c>
      <c r="I111" s="168">
        <f t="shared" si="4"/>
        <v>414.80000000000007</v>
      </c>
      <c r="J111" s="169">
        <f t="shared" si="5"/>
        <v>0.3998842592592592</v>
      </c>
    </row>
    <row r="112" spans="1:10" ht="12.75" outlineLevel="4">
      <c r="A112" s="123" t="s">
        <v>47</v>
      </c>
      <c r="B112" s="172" t="s">
        <v>257</v>
      </c>
      <c r="C112" s="146" t="s">
        <v>277</v>
      </c>
      <c r="D112" s="146" t="s">
        <v>268</v>
      </c>
      <c r="E112" s="111" t="s">
        <v>155</v>
      </c>
      <c r="F112" s="118">
        <v>800</v>
      </c>
      <c r="G112" s="132">
        <v>691.2</v>
      </c>
      <c r="H112" s="217">
        <v>276.4</v>
      </c>
      <c r="I112" s="168">
        <f t="shared" si="4"/>
        <v>414.80000000000007</v>
      </c>
      <c r="J112" s="169">
        <f t="shared" si="5"/>
        <v>0.3998842592592592</v>
      </c>
    </row>
    <row r="113" spans="1:10" ht="33.75" outlineLevel="3">
      <c r="A113" s="123" t="s">
        <v>129</v>
      </c>
      <c r="B113" s="172" t="s">
        <v>257</v>
      </c>
      <c r="C113" s="146" t="s">
        <v>277</v>
      </c>
      <c r="D113" s="146" t="s">
        <v>268</v>
      </c>
      <c r="E113" s="111" t="s">
        <v>155</v>
      </c>
      <c r="F113" s="118">
        <v>810</v>
      </c>
      <c r="G113" s="132">
        <v>691.2</v>
      </c>
      <c r="H113" s="217">
        <v>276.4</v>
      </c>
      <c r="I113" s="168">
        <f t="shared" si="4"/>
        <v>414.80000000000007</v>
      </c>
      <c r="J113" s="169">
        <f t="shared" si="5"/>
        <v>0.3998842592592592</v>
      </c>
    </row>
    <row r="114" spans="1:10" ht="13.5" customHeight="1" outlineLevel="3">
      <c r="A114" s="147" t="s">
        <v>131</v>
      </c>
      <c r="B114" s="176" t="s">
        <v>257</v>
      </c>
      <c r="C114" s="113" t="s">
        <v>277</v>
      </c>
      <c r="D114" s="113" t="s">
        <v>270</v>
      </c>
      <c r="E114" s="114"/>
      <c r="F114" s="114"/>
      <c r="G114" s="115">
        <v>12739.9</v>
      </c>
      <c r="H114" s="216">
        <v>11680.8</v>
      </c>
      <c r="I114" s="166">
        <f t="shared" si="4"/>
        <v>1059.1000000000004</v>
      </c>
      <c r="J114" s="167">
        <f t="shared" si="5"/>
        <v>0.9168674793365725</v>
      </c>
    </row>
    <row r="115" spans="1:10" ht="12.75" outlineLevel="4">
      <c r="A115" s="116" t="s">
        <v>132</v>
      </c>
      <c r="B115" s="172" t="s">
        <v>257</v>
      </c>
      <c r="C115" s="117" t="s">
        <v>277</v>
      </c>
      <c r="D115" s="117" t="s">
        <v>270</v>
      </c>
      <c r="E115" s="118" t="s">
        <v>156</v>
      </c>
      <c r="F115" s="120"/>
      <c r="G115" s="119">
        <v>32</v>
      </c>
      <c r="H115" s="217">
        <v>32</v>
      </c>
      <c r="I115" s="168">
        <f t="shared" si="4"/>
        <v>0</v>
      </c>
      <c r="J115" s="169">
        <f t="shared" si="5"/>
        <v>1</v>
      </c>
    </row>
    <row r="116" spans="1:10" ht="12.75" outlineLevel="4">
      <c r="A116" s="116" t="s">
        <v>133</v>
      </c>
      <c r="B116" s="172" t="s">
        <v>257</v>
      </c>
      <c r="C116" s="117" t="s">
        <v>277</v>
      </c>
      <c r="D116" s="117" t="s">
        <v>270</v>
      </c>
      <c r="E116" s="118" t="s">
        <v>157</v>
      </c>
      <c r="F116" s="120"/>
      <c r="G116" s="119">
        <v>32</v>
      </c>
      <c r="H116" s="217">
        <v>32</v>
      </c>
      <c r="I116" s="168">
        <f t="shared" si="4"/>
        <v>0</v>
      </c>
      <c r="J116" s="169">
        <f t="shared" si="5"/>
        <v>1</v>
      </c>
    </row>
    <row r="117" spans="1:10" ht="36" outlineLevel="3">
      <c r="A117" s="116" t="s">
        <v>460</v>
      </c>
      <c r="B117" s="172" t="s">
        <v>257</v>
      </c>
      <c r="C117" s="117" t="s">
        <v>277</v>
      </c>
      <c r="D117" s="117" t="s">
        <v>270</v>
      </c>
      <c r="E117" s="118" t="s">
        <v>158</v>
      </c>
      <c r="F117" s="120"/>
      <c r="G117" s="119">
        <v>32</v>
      </c>
      <c r="H117" s="217">
        <v>32</v>
      </c>
      <c r="I117" s="168">
        <f t="shared" si="4"/>
        <v>0</v>
      </c>
      <c r="J117" s="169">
        <f t="shared" si="5"/>
        <v>1</v>
      </c>
    </row>
    <row r="118" spans="1:10" ht="12.75" outlineLevel="3">
      <c r="A118" s="116" t="s">
        <v>47</v>
      </c>
      <c r="B118" s="172" t="s">
        <v>257</v>
      </c>
      <c r="C118" s="117" t="s">
        <v>277</v>
      </c>
      <c r="D118" s="117" t="s">
        <v>270</v>
      </c>
      <c r="E118" s="118" t="s">
        <v>158</v>
      </c>
      <c r="F118" s="120" t="s">
        <v>274</v>
      </c>
      <c r="G118" s="119">
        <v>32</v>
      </c>
      <c r="H118" s="217">
        <v>32</v>
      </c>
      <c r="I118" s="168">
        <f t="shared" si="4"/>
        <v>0</v>
      </c>
      <c r="J118" s="169">
        <f t="shared" si="5"/>
        <v>1</v>
      </c>
    </row>
    <row r="119" spans="1:10" ht="12.75" outlineLevel="2">
      <c r="A119" s="116" t="s">
        <v>134</v>
      </c>
      <c r="B119" s="172" t="s">
        <v>257</v>
      </c>
      <c r="C119" s="117" t="s">
        <v>277</v>
      </c>
      <c r="D119" s="117" t="s">
        <v>270</v>
      </c>
      <c r="E119" s="118" t="s">
        <v>158</v>
      </c>
      <c r="F119" s="120" t="s">
        <v>159</v>
      </c>
      <c r="G119" s="119">
        <v>32</v>
      </c>
      <c r="H119" s="217">
        <v>32</v>
      </c>
      <c r="I119" s="168">
        <f t="shared" si="4"/>
        <v>0</v>
      </c>
      <c r="J119" s="169">
        <f t="shared" si="5"/>
        <v>1</v>
      </c>
    </row>
    <row r="120" spans="1:10" ht="12.75" outlineLevel="3">
      <c r="A120" s="116" t="s">
        <v>463</v>
      </c>
      <c r="B120" s="172" t="s">
        <v>257</v>
      </c>
      <c r="C120" s="117" t="s">
        <v>277</v>
      </c>
      <c r="D120" s="117" t="s">
        <v>270</v>
      </c>
      <c r="E120" s="118" t="s">
        <v>160</v>
      </c>
      <c r="F120" s="118"/>
      <c r="G120" s="119">
        <v>3933.9</v>
      </c>
      <c r="H120" s="217">
        <v>2928.5</v>
      </c>
      <c r="I120" s="168">
        <f t="shared" si="4"/>
        <v>1005.4000000000001</v>
      </c>
      <c r="J120" s="169">
        <f t="shared" si="5"/>
        <v>0.744426650397824</v>
      </c>
    </row>
    <row r="121" spans="1:10" ht="36" customHeight="1" outlineLevel="3">
      <c r="A121" s="116" t="s">
        <v>135</v>
      </c>
      <c r="B121" s="172" t="s">
        <v>257</v>
      </c>
      <c r="C121" s="117" t="s">
        <v>277</v>
      </c>
      <c r="D121" s="117" t="s">
        <v>270</v>
      </c>
      <c r="E121" s="118" t="s">
        <v>161</v>
      </c>
      <c r="F121" s="118"/>
      <c r="G121" s="119">
        <v>2243.8</v>
      </c>
      <c r="H121" s="217">
        <v>1479.3</v>
      </c>
      <c r="I121" s="168">
        <f t="shared" si="4"/>
        <v>764.5000000000002</v>
      </c>
      <c r="J121" s="169">
        <f t="shared" si="5"/>
        <v>0.6592833585881094</v>
      </c>
    </row>
    <row r="122" spans="1:10" ht="48" outlineLevel="3">
      <c r="A122" s="116" t="s">
        <v>136</v>
      </c>
      <c r="B122" s="172" t="s">
        <v>257</v>
      </c>
      <c r="C122" s="117" t="s">
        <v>277</v>
      </c>
      <c r="D122" s="117" t="s">
        <v>270</v>
      </c>
      <c r="E122" s="118" t="s">
        <v>162</v>
      </c>
      <c r="F122" s="118"/>
      <c r="G122" s="119">
        <v>2243.8</v>
      </c>
      <c r="H122" s="217">
        <v>1479.3</v>
      </c>
      <c r="I122" s="168">
        <f t="shared" si="4"/>
        <v>764.5000000000002</v>
      </c>
      <c r="J122" s="169">
        <f t="shared" si="5"/>
        <v>0.6592833585881094</v>
      </c>
    </row>
    <row r="123" spans="1:10" ht="12.75" outlineLevel="3">
      <c r="A123" s="123" t="s">
        <v>47</v>
      </c>
      <c r="B123" s="172" t="s">
        <v>257</v>
      </c>
      <c r="C123" s="117" t="s">
        <v>277</v>
      </c>
      <c r="D123" s="117" t="s">
        <v>270</v>
      </c>
      <c r="E123" s="118" t="s">
        <v>162</v>
      </c>
      <c r="F123" s="118">
        <v>800</v>
      </c>
      <c r="G123" s="119">
        <v>2243.8</v>
      </c>
      <c r="H123" s="217">
        <v>1479.3</v>
      </c>
      <c r="I123" s="168">
        <f t="shared" si="4"/>
        <v>764.5000000000002</v>
      </c>
      <c r="J123" s="169">
        <f t="shared" si="5"/>
        <v>0.6592833585881094</v>
      </c>
    </row>
    <row r="124" spans="1:10" ht="33.75" outlineLevel="3">
      <c r="A124" s="123" t="s">
        <v>129</v>
      </c>
      <c r="B124" s="172" t="s">
        <v>257</v>
      </c>
      <c r="C124" s="117" t="s">
        <v>277</v>
      </c>
      <c r="D124" s="117" t="s">
        <v>270</v>
      </c>
      <c r="E124" s="118" t="s">
        <v>162</v>
      </c>
      <c r="F124" s="118">
        <v>810</v>
      </c>
      <c r="G124" s="119">
        <v>2243.8</v>
      </c>
      <c r="H124" s="217">
        <v>1479.3</v>
      </c>
      <c r="I124" s="168">
        <f t="shared" si="4"/>
        <v>764.5000000000002</v>
      </c>
      <c r="J124" s="169">
        <f t="shared" si="5"/>
        <v>0.6592833585881094</v>
      </c>
    </row>
    <row r="125" spans="1:10" ht="48" outlineLevel="3">
      <c r="A125" s="116" t="s">
        <v>137</v>
      </c>
      <c r="B125" s="172" t="s">
        <v>257</v>
      </c>
      <c r="C125" s="117" t="s">
        <v>277</v>
      </c>
      <c r="D125" s="117" t="s">
        <v>270</v>
      </c>
      <c r="E125" s="118" t="s">
        <v>163</v>
      </c>
      <c r="F125" s="118"/>
      <c r="G125" s="119">
        <v>55.4</v>
      </c>
      <c r="H125" s="217">
        <v>44.6</v>
      </c>
      <c r="I125" s="168">
        <f t="shared" si="4"/>
        <v>10.799999999999997</v>
      </c>
      <c r="J125" s="169">
        <f t="shared" si="5"/>
        <v>0.8050541516245489</v>
      </c>
    </row>
    <row r="126" spans="1:10" ht="46.5" customHeight="1" outlineLevel="3">
      <c r="A126" s="116" t="s">
        <v>138</v>
      </c>
      <c r="B126" s="172" t="s">
        <v>257</v>
      </c>
      <c r="C126" s="117" t="s">
        <v>277</v>
      </c>
      <c r="D126" s="117" t="s">
        <v>270</v>
      </c>
      <c r="E126" s="118" t="s">
        <v>164</v>
      </c>
      <c r="F126" s="118"/>
      <c r="G126" s="119">
        <v>55.4</v>
      </c>
      <c r="H126" s="217">
        <v>44.6</v>
      </c>
      <c r="I126" s="168">
        <f t="shared" si="4"/>
        <v>10.799999999999997</v>
      </c>
      <c r="J126" s="169">
        <f t="shared" si="5"/>
        <v>0.8050541516245489</v>
      </c>
    </row>
    <row r="127" spans="1:10" ht="12.75" outlineLevel="2">
      <c r="A127" s="123" t="s">
        <v>47</v>
      </c>
      <c r="B127" s="172" t="s">
        <v>257</v>
      </c>
      <c r="C127" s="117" t="s">
        <v>277</v>
      </c>
      <c r="D127" s="117" t="s">
        <v>270</v>
      </c>
      <c r="E127" s="118" t="s">
        <v>164</v>
      </c>
      <c r="F127" s="118">
        <v>800</v>
      </c>
      <c r="G127" s="119">
        <v>55.4</v>
      </c>
      <c r="H127" s="217">
        <v>44.6</v>
      </c>
      <c r="I127" s="168">
        <f aca="true" t="shared" si="8" ref="I127:I136">G127-H127</f>
        <v>10.799999999999997</v>
      </c>
      <c r="J127" s="169">
        <f aca="true" t="shared" si="9" ref="J127:J136">H127*100/G127/100</f>
        <v>0.8050541516245489</v>
      </c>
    </row>
    <row r="128" spans="1:10" ht="33.75" outlineLevel="3">
      <c r="A128" s="123" t="s">
        <v>129</v>
      </c>
      <c r="B128" s="172" t="s">
        <v>257</v>
      </c>
      <c r="C128" s="117" t="s">
        <v>277</v>
      </c>
      <c r="D128" s="117" t="s">
        <v>270</v>
      </c>
      <c r="E128" s="118" t="s">
        <v>164</v>
      </c>
      <c r="F128" s="118">
        <v>810</v>
      </c>
      <c r="G128" s="119">
        <v>55.4</v>
      </c>
      <c r="H128" s="217">
        <v>44.6</v>
      </c>
      <c r="I128" s="168">
        <f t="shared" si="8"/>
        <v>10.799999999999997</v>
      </c>
      <c r="J128" s="169">
        <f t="shared" si="9"/>
        <v>0.8050541516245489</v>
      </c>
    </row>
    <row r="129" spans="1:10" ht="12.75" outlineLevel="3">
      <c r="A129" s="116" t="s">
        <v>425</v>
      </c>
      <c r="B129" s="172" t="s">
        <v>257</v>
      </c>
      <c r="C129" s="146" t="s">
        <v>277</v>
      </c>
      <c r="D129" s="146" t="s">
        <v>270</v>
      </c>
      <c r="E129" s="111" t="s">
        <v>165</v>
      </c>
      <c r="F129" s="148"/>
      <c r="G129" s="132">
        <v>1634.7</v>
      </c>
      <c r="H129" s="217">
        <v>1404.6</v>
      </c>
      <c r="I129" s="168">
        <f t="shared" si="8"/>
        <v>230.10000000000014</v>
      </c>
      <c r="J129" s="169">
        <f t="shared" si="9"/>
        <v>0.8592402275646908</v>
      </c>
    </row>
    <row r="130" spans="1:10" ht="24" outlineLevel="4">
      <c r="A130" s="149" t="s">
        <v>464</v>
      </c>
      <c r="B130" s="172" t="s">
        <v>257</v>
      </c>
      <c r="C130" s="146" t="s">
        <v>277</v>
      </c>
      <c r="D130" s="146" t="s">
        <v>270</v>
      </c>
      <c r="E130" s="111" t="s">
        <v>166</v>
      </c>
      <c r="F130" s="148"/>
      <c r="G130" s="132">
        <v>1634.7</v>
      </c>
      <c r="H130" s="217">
        <v>1404.6</v>
      </c>
      <c r="I130" s="168">
        <f t="shared" si="8"/>
        <v>230.10000000000014</v>
      </c>
      <c r="J130" s="169">
        <f t="shared" si="9"/>
        <v>0.8592402275646908</v>
      </c>
    </row>
    <row r="131" spans="1:10" ht="13.5" customHeight="1" outlineLevel="3">
      <c r="A131" s="123" t="s">
        <v>43</v>
      </c>
      <c r="B131" s="172" t="s">
        <v>257</v>
      </c>
      <c r="C131" s="146" t="s">
        <v>277</v>
      </c>
      <c r="D131" s="146" t="s">
        <v>270</v>
      </c>
      <c r="E131" s="111" t="s">
        <v>166</v>
      </c>
      <c r="F131" s="118">
        <v>200</v>
      </c>
      <c r="G131" s="132">
        <v>978.6</v>
      </c>
      <c r="H131" s="217">
        <v>895.9</v>
      </c>
      <c r="I131" s="168">
        <f t="shared" si="8"/>
        <v>82.70000000000005</v>
      </c>
      <c r="J131" s="169">
        <f t="shared" si="9"/>
        <v>0.9154915184958103</v>
      </c>
    </row>
    <row r="132" spans="1:10" ht="22.5">
      <c r="A132" s="123" t="s">
        <v>127</v>
      </c>
      <c r="B132" s="172" t="s">
        <v>257</v>
      </c>
      <c r="C132" s="146" t="s">
        <v>277</v>
      </c>
      <c r="D132" s="146" t="s">
        <v>270</v>
      </c>
      <c r="E132" s="111" t="s">
        <v>166</v>
      </c>
      <c r="F132" s="118">
        <v>240</v>
      </c>
      <c r="G132" s="132">
        <v>978.6</v>
      </c>
      <c r="H132" s="217">
        <v>895.9</v>
      </c>
      <c r="I132" s="168">
        <f t="shared" si="8"/>
        <v>82.70000000000005</v>
      </c>
      <c r="J132" s="169">
        <f t="shared" si="9"/>
        <v>0.9154915184958103</v>
      </c>
    </row>
    <row r="133" spans="1:10" ht="24" outlineLevel="1">
      <c r="A133" s="116" t="s">
        <v>46</v>
      </c>
      <c r="B133" s="172" t="s">
        <v>257</v>
      </c>
      <c r="C133" s="146" t="s">
        <v>277</v>
      </c>
      <c r="D133" s="146" t="s">
        <v>270</v>
      </c>
      <c r="E133" s="111" t="s">
        <v>166</v>
      </c>
      <c r="F133" s="118">
        <v>244</v>
      </c>
      <c r="G133" s="132">
        <v>978.6</v>
      </c>
      <c r="H133" s="217">
        <v>895.9</v>
      </c>
      <c r="I133" s="168">
        <f t="shared" si="8"/>
        <v>82.70000000000005</v>
      </c>
      <c r="J133" s="169">
        <f t="shared" si="9"/>
        <v>0.9154915184958103</v>
      </c>
    </row>
    <row r="134" spans="1:10" ht="12.75" outlineLevel="2">
      <c r="A134" s="123" t="s">
        <v>47</v>
      </c>
      <c r="B134" s="172" t="s">
        <v>257</v>
      </c>
      <c r="C134" s="146" t="s">
        <v>277</v>
      </c>
      <c r="D134" s="146" t="s">
        <v>270</v>
      </c>
      <c r="E134" s="111" t="s">
        <v>166</v>
      </c>
      <c r="F134" s="118">
        <v>800</v>
      </c>
      <c r="G134" s="132">
        <v>656.1</v>
      </c>
      <c r="H134" s="217">
        <v>508.7</v>
      </c>
      <c r="I134" s="168">
        <f t="shared" si="8"/>
        <v>147.40000000000003</v>
      </c>
      <c r="J134" s="169">
        <f t="shared" si="9"/>
        <v>0.7753391251333638</v>
      </c>
    </row>
    <row r="135" spans="1:10" ht="33.75" outlineLevel="2">
      <c r="A135" s="123" t="s">
        <v>139</v>
      </c>
      <c r="B135" s="172" t="s">
        <v>257</v>
      </c>
      <c r="C135" s="146" t="s">
        <v>277</v>
      </c>
      <c r="D135" s="146" t="s">
        <v>270</v>
      </c>
      <c r="E135" s="111" t="s">
        <v>166</v>
      </c>
      <c r="F135" s="118">
        <v>810</v>
      </c>
      <c r="G135" s="132">
        <v>656.1</v>
      </c>
      <c r="H135" s="217">
        <v>508.7</v>
      </c>
      <c r="I135" s="168">
        <f t="shared" si="8"/>
        <v>147.40000000000003</v>
      </c>
      <c r="J135" s="169">
        <f t="shared" si="9"/>
        <v>0.7753391251333638</v>
      </c>
    </row>
    <row r="136" spans="1:10" ht="12.75" outlineLevel="2">
      <c r="A136" s="151" t="s">
        <v>466</v>
      </c>
      <c r="B136" s="172" t="s">
        <v>257</v>
      </c>
      <c r="C136" s="146" t="s">
        <v>277</v>
      </c>
      <c r="D136" s="146" t="s">
        <v>270</v>
      </c>
      <c r="E136" s="111" t="s">
        <v>167</v>
      </c>
      <c r="F136" s="148"/>
      <c r="G136" s="132">
        <v>8774</v>
      </c>
      <c r="H136" s="217">
        <v>8720.3</v>
      </c>
      <c r="I136" s="168">
        <f t="shared" si="8"/>
        <v>53.70000000000073</v>
      </c>
      <c r="J136" s="169">
        <f t="shared" si="9"/>
        <v>0.9938796444039205</v>
      </c>
    </row>
    <row r="137" spans="1:10" ht="36" outlineLevel="2">
      <c r="A137" s="151" t="s">
        <v>110</v>
      </c>
      <c r="B137" s="172" t="s">
        <v>257</v>
      </c>
      <c r="C137" s="146" t="s">
        <v>277</v>
      </c>
      <c r="D137" s="146" t="s">
        <v>270</v>
      </c>
      <c r="E137" s="111" t="s">
        <v>168</v>
      </c>
      <c r="F137" s="148"/>
      <c r="G137" s="132">
        <v>8774</v>
      </c>
      <c r="H137" s="217">
        <v>8720.3</v>
      </c>
      <c r="I137" s="168">
        <f aca="true" t="shared" si="10" ref="I137:I149">G137-H137</f>
        <v>53.70000000000073</v>
      </c>
      <c r="J137" s="169">
        <f aca="true" t="shared" si="11" ref="J137:J149">H137*100/G137/100</f>
        <v>0.9938796444039205</v>
      </c>
    </row>
    <row r="138" spans="1:10" ht="24" customHeight="1" outlineLevel="2">
      <c r="A138" s="151" t="s">
        <v>109</v>
      </c>
      <c r="B138" s="172" t="s">
        <v>257</v>
      </c>
      <c r="C138" s="146" t="s">
        <v>277</v>
      </c>
      <c r="D138" s="146" t="s">
        <v>270</v>
      </c>
      <c r="E138" s="111" t="s">
        <v>169</v>
      </c>
      <c r="F138" s="148"/>
      <c r="G138" s="132">
        <v>8774</v>
      </c>
      <c r="H138" s="217">
        <v>8720.3</v>
      </c>
      <c r="I138" s="168">
        <f t="shared" si="10"/>
        <v>53.70000000000073</v>
      </c>
      <c r="J138" s="169">
        <f t="shared" si="11"/>
        <v>0.9938796444039205</v>
      </c>
    </row>
    <row r="139" spans="1:10" ht="12" customHeight="1" outlineLevel="2">
      <c r="A139" s="123" t="s">
        <v>43</v>
      </c>
      <c r="B139" s="172" t="s">
        <v>257</v>
      </c>
      <c r="C139" s="146" t="s">
        <v>277</v>
      </c>
      <c r="D139" s="146" t="s">
        <v>270</v>
      </c>
      <c r="E139" s="111" t="s">
        <v>169</v>
      </c>
      <c r="F139" s="118">
        <v>200</v>
      </c>
      <c r="G139" s="132">
        <v>8774</v>
      </c>
      <c r="H139" s="217">
        <v>8720.3</v>
      </c>
      <c r="I139" s="168">
        <f t="shared" si="10"/>
        <v>53.70000000000073</v>
      </c>
      <c r="J139" s="169">
        <f t="shared" si="11"/>
        <v>0.9938796444039205</v>
      </c>
    </row>
    <row r="140" spans="1:10" ht="22.5" outlineLevel="2">
      <c r="A140" s="123" t="s">
        <v>127</v>
      </c>
      <c r="B140" s="172" t="s">
        <v>257</v>
      </c>
      <c r="C140" s="146" t="s">
        <v>277</v>
      </c>
      <c r="D140" s="146" t="s">
        <v>270</v>
      </c>
      <c r="E140" s="111" t="s">
        <v>169</v>
      </c>
      <c r="F140" s="118">
        <v>240</v>
      </c>
      <c r="G140" s="132">
        <v>8774</v>
      </c>
      <c r="H140" s="217">
        <v>8720.3</v>
      </c>
      <c r="I140" s="168">
        <f t="shared" si="10"/>
        <v>53.70000000000073</v>
      </c>
      <c r="J140" s="169">
        <f t="shared" si="11"/>
        <v>0.9938796444039205</v>
      </c>
    </row>
    <row r="141" spans="1:10" ht="24" outlineLevel="2">
      <c r="A141" s="116" t="s">
        <v>46</v>
      </c>
      <c r="B141" s="172" t="s">
        <v>257</v>
      </c>
      <c r="C141" s="146" t="s">
        <v>277</v>
      </c>
      <c r="D141" s="146" t="s">
        <v>270</v>
      </c>
      <c r="E141" s="111" t="s">
        <v>169</v>
      </c>
      <c r="F141" s="118">
        <v>244</v>
      </c>
      <c r="G141" s="132">
        <v>8774</v>
      </c>
      <c r="H141" s="217">
        <v>8720.3</v>
      </c>
      <c r="I141" s="168">
        <f t="shared" si="10"/>
        <v>53.70000000000073</v>
      </c>
      <c r="J141" s="169">
        <f t="shared" si="11"/>
        <v>0.9938796444039205</v>
      </c>
    </row>
    <row r="142" spans="1:10" ht="12.75" outlineLevel="2">
      <c r="A142" s="112" t="s">
        <v>142</v>
      </c>
      <c r="B142" s="176" t="s">
        <v>257</v>
      </c>
      <c r="C142" s="113" t="s">
        <v>277</v>
      </c>
      <c r="D142" s="113" t="s">
        <v>276</v>
      </c>
      <c r="E142" s="111"/>
      <c r="F142" s="111"/>
      <c r="G142" s="115">
        <v>987.8</v>
      </c>
      <c r="H142" s="216">
        <v>784.5</v>
      </c>
      <c r="I142" s="166">
        <f t="shared" si="10"/>
        <v>203.29999999999995</v>
      </c>
      <c r="J142" s="167">
        <f t="shared" si="11"/>
        <v>0.7941891071067018</v>
      </c>
    </row>
    <row r="143" spans="1:10" ht="12.75" outlineLevel="2">
      <c r="A143" s="151" t="s">
        <v>89</v>
      </c>
      <c r="B143" s="172" t="s">
        <v>257</v>
      </c>
      <c r="C143" s="137" t="s">
        <v>277</v>
      </c>
      <c r="D143" s="137" t="s">
        <v>276</v>
      </c>
      <c r="E143" s="137" t="s">
        <v>111</v>
      </c>
      <c r="F143" s="137"/>
      <c r="G143" s="143">
        <v>250</v>
      </c>
      <c r="H143" s="217">
        <v>250</v>
      </c>
      <c r="I143" s="168">
        <f t="shared" si="10"/>
        <v>0</v>
      </c>
      <c r="J143" s="169">
        <f t="shared" si="11"/>
        <v>1</v>
      </c>
    </row>
    <row r="144" spans="1:10" ht="36" outlineLevel="2">
      <c r="A144" s="141" t="s">
        <v>465</v>
      </c>
      <c r="B144" s="172" t="s">
        <v>257</v>
      </c>
      <c r="C144" s="137" t="s">
        <v>277</v>
      </c>
      <c r="D144" s="137" t="s">
        <v>276</v>
      </c>
      <c r="E144" s="137" t="s">
        <v>170</v>
      </c>
      <c r="F144" s="137"/>
      <c r="G144" s="143">
        <v>250</v>
      </c>
      <c r="H144" s="217">
        <v>250</v>
      </c>
      <c r="I144" s="168">
        <f t="shared" si="10"/>
        <v>0</v>
      </c>
      <c r="J144" s="169">
        <f t="shared" si="11"/>
        <v>1</v>
      </c>
    </row>
    <row r="145" spans="1:10" ht="13.5" customHeight="1" outlineLevel="2">
      <c r="A145" s="145" t="s">
        <v>43</v>
      </c>
      <c r="B145" s="172" t="s">
        <v>257</v>
      </c>
      <c r="C145" s="137" t="s">
        <v>277</v>
      </c>
      <c r="D145" s="137" t="s">
        <v>276</v>
      </c>
      <c r="E145" s="137" t="s">
        <v>170</v>
      </c>
      <c r="F145" s="137" t="s">
        <v>69</v>
      </c>
      <c r="G145" s="143">
        <v>250</v>
      </c>
      <c r="H145" s="217">
        <v>250</v>
      </c>
      <c r="I145" s="168">
        <f t="shared" si="10"/>
        <v>0</v>
      </c>
      <c r="J145" s="169">
        <f t="shared" si="11"/>
        <v>1</v>
      </c>
    </row>
    <row r="146" spans="1:10" ht="22.5" outlineLevel="2">
      <c r="A146" s="145" t="s">
        <v>127</v>
      </c>
      <c r="B146" s="172" t="s">
        <v>257</v>
      </c>
      <c r="C146" s="137" t="s">
        <v>277</v>
      </c>
      <c r="D146" s="137" t="s">
        <v>276</v>
      </c>
      <c r="E146" s="137" t="s">
        <v>170</v>
      </c>
      <c r="F146" s="137" t="s">
        <v>70</v>
      </c>
      <c r="G146" s="143">
        <v>250</v>
      </c>
      <c r="H146" s="217">
        <v>250</v>
      </c>
      <c r="I146" s="168">
        <f t="shared" si="10"/>
        <v>0</v>
      </c>
      <c r="J146" s="169">
        <f t="shared" si="11"/>
        <v>1</v>
      </c>
    </row>
    <row r="147" spans="1:10" ht="22.5" outlineLevel="2">
      <c r="A147" s="145" t="s">
        <v>46</v>
      </c>
      <c r="B147" s="172" t="s">
        <v>257</v>
      </c>
      <c r="C147" s="137" t="s">
        <v>277</v>
      </c>
      <c r="D147" s="137" t="s">
        <v>276</v>
      </c>
      <c r="E147" s="137" t="s">
        <v>170</v>
      </c>
      <c r="F147" s="137" t="s">
        <v>72</v>
      </c>
      <c r="G147" s="143">
        <v>250</v>
      </c>
      <c r="H147" s="217">
        <v>250</v>
      </c>
      <c r="I147" s="168">
        <f t="shared" si="10"/>
        <v>0</v>
      </c>
      <c r="J147" s="169">
        <f t="shared" si="11"/>
        <v>1</v>
      </c>
    </row>
    <row r="148" spans="1:10" ht="12.75" outlineLevel="2">
      <c r="A148" s="116" t="s">
        <v>142</v>
      </c>
      <c r="B148" s="172" t="s">
        <v>257</v>
      </c>
      <c r="C148" s="117" t="s">
        <v>277</v>
      </c>
      <c r="D148" s="117" t="s">
        <v>276</v>
      </c>
      <c r="E148" s="118" t="s">
        <v>171</v>
      </c>
      <c r="F148" s="118"/>
      <c r="G148" s="119">
        <v>737.8</v>
      </c>
      <c r="H148" s="217">
        <v>534.5</v>
      </c>
      <c r="I148" s="168">
        <f t="shared" si="10"/>
        <v>203.29999999999995</v>
      </c>
      <c r="J148" s="169">
        <f t="shared" si="11"/>
        <v>0.724451070750881</v>
      </c>
    </row>
    <row r="149" spans="1:10" ht="12.75" outlineLevel="2">
      <c r="A149" s="149" t="s">
        <v>143</v>
      </c>
      <c r="B149" s="172" t="s">
        <v>257</v>
      </c>
      <c r="C149" s="146" t="s">
        <v>277</v>
      </c>
      <c r="D149" s="146" t="s">
        <v>276</v>
      </c>
      <c r="E149" s="111" t="s">
        <v>172</v>
      </c>
      <c r="F149" s="111"/>
      <c r="G149" s="132">
        <v>341.6</v>
      </c>
      <c r="H149" s="217">
        <v>268.6</v>
      </c>
      <c r="I149" s="168">
        <f t="shared" si="10"/>
        <v>73</v>
      </c>
      <c r="J149" s="169">
        <f t="shared" si="11"/>
        <v>0.7862997658079626</v>
      </c>
    </row>
    <row r="150" spans="1:10" ht="12.75" outlineLevel="2">
      <c r="A150" s="149" t="s">
        <v>468</v>
      </c>
      <c r="B150" s="172" t="s">
        <v>257</v>
      </c>
      <c r="C150" s="146" t="s">
        <v>277</v>
      </c>
      <c r="D150" s="146" t="s">
        <v>276</v>
      </c>
      <c r="E150" s="111" t="s">
        <v>173</v>
      </c>
      <c r="F150" s="111"/>
      <c r="G150" s="132">
        <v>341.6</v>
      </c>
      <c r="H150" s="217">
        <v>268.6</v>
      </c>
      <c r="I150" s="168">
        <f aca="true" t="shared" si="12" ref="I150:I164">G150-H150</f>
        <v>73</v>
      </c>
      <c r="J150" s="169">
        <f aca="true" t="shared" si="13" ref="J150:J164">H150*100/G150/100</f>
        <v>0.7862997658079626</v>
      </c>
    </row>
    <row r="151" spans="1:10" ht="12.75" customHeight="1" outlineLevel="2">
      <c r="A151" s="123" t="s">
        <v>43</v>
      </c>
      <c r="B151" s="172" t="s">
        <v>257</v>
      </c>
      <c r="C151" s="146" t="s">
        <v>277</v>
      </c>
      <c r="D151" s="146" t="s">
        <v>276</v>
      </c>
      <c r="E151" s="111" t="s">
        <v>173</v>
      </c>
      <c r="F151" s="118">
        <v>200</v>
      </c>
      <c r="G151" s="132">
        <v>341.6</v>
      </c>
      <c r="H151" s="217">
        <v>268.6</v>
      </c>
      <c r="I151" s="168">
        <f t="shared" si="12"/>
        <v>73</v>
      </c>
      <c r="J151" s="169">
        <f t="shared" si="13"/>
        <v>0.7862997658079626</v>
      </c>
    </row>
    <row r="152" spans="1:10" ht="22.5" outlineLevel="2">
      <c r="A152" s="123" t="s">
        <v>127</v>
      </c>
      <c r="B152" s="172" t="s">
        <v>257</v>
      </c>
      <c r="C152" s="146" t="s">
        <v>277</v>
      </c>
      <c r="D152" s="146" t="s">
        <v>276</v>
      </c>
      <c r="E152" s="111" t="s">
        <v>173</v>
      </c>
      <c r="F152" s="118">
        <v>240</v>
      </c>
      <c r="G152" s="132">
        <v>341.6</v>
      </c>
      <c r="H152" s="217">
        <v>268.6</v>
      </c>
      <c r="I152" s="168">
        <f t="shared" si="12"/>
        <v>73</v>
      </c>
      <c r="J152" s="169">
        <f t="shared" si="13"/>
        <v>0.7862997658079626</v>
      </c>
    </row>
    <row r="153" spans="1:10" ht="22.5" outlineLevel="2">
      <c r="A153" s="116" t="s">
        <v>46</v>
      </c>
      <c r="B153" s="172" t="s">
        <v>257</v>
      </c>
      <c r="C153" s="146" t="s">
        <v>277</v>
      </c>
      <c r="D153" s="146" t="s">
        <v>276</v>
      </c>
      <c r="E153" s="111" t="s">
        <v>173</v>
      </c>
      <c r="F153" s="118">
        <v>244</v>
      </c>
      <c r="G153" s="132">
        <v>341.6</v>
      </c>
      <c r="H153" s="217">
        <v>268.6</v>
      </c>
      <c r="I153" s="168">
        <f t="shared" si="12"/>
        <v>73</v>
      </c>
      <c r="J153" s="169">
        <f t="shared" si="13"/>
        <v>0.7862997658079626</v>
      </c>
    </row>
    <row r="154" spans="1:10" ht="12.75" outlineLevel="2">
      <c r="A154" s="149" t="s">
        <v>144</v>
      </c>
      <c r="B154" s="172" t="s">
        <v>257</v>
      </c>
      <c r="C154" s="146" t="s">
        <v>277</v>
      </c>
      <c r="D154" s="146" t="s">
        <v>276</v>
      </c>
      <c r="E154" s="111" t="s">
        <v>174</v>
      </c>
      <c r="F154" s="148"/>
      <c r="G154" s="132">
        <v>18.5</v>
      </c>
      <c r="H154" s="217">
        <v>18.5</v>
      </c>
      <c r="I154" s="168">
        <f t="shared" si="12"/>
        <v>0</v>
      </c>
      <c r="J154" s="169">
        <f t="shared" si="13"/>
        <v>1</v>
      </c>
    </row>
    <row r="155" spans="1:10" ht="22.5" outlineLevel="2">
      <c r="A155" s="149" t="s">
        <v>469</v>
      </c>
      <c r="B155" s="172" t="s">
        <v>257</v>
      </c>
      <c r="C155" s="146" t="s">
        <v>277</v>
      </c>
      <c r="D155" s="146" t="s">
        <v>276</v>
      </c>
      <c r="E155" s="111" t="s">
        <v>175</v>
      </c>
      <c r="F155" s="148"/>
      <c r="G155" s="132">
        <v>18.5</v>
      </c>
      <c r="H155" s="217">
        <v>18.5</v>
      </c>
      <c r="I155" s="168">
        <f t="shared" si="12"/>
        <v>0</v>
      </c>
      <c r="J155" s="169">
        <f t="shared" si="13"/>
        <v>1</v>
      </c>
    </row>
    <row r="156" spans="1:10" ht="12.75" outlineLevel="2">
      <c r="A156" s="123" t="s">
        <v>47</v>
      </c>
      <c r="B156" s="172" t="s">
        <v>257</v>
      </c>
      <c r="C156" s="146" t="s">
        <v>277</v>
      </c>
      <c r="D156" s="146" t="s">
        <v>276</v>
      </c>
      <c r="E156" s="111" t="s">
        <v>175</v>
      </c>
      <c r="F156" s="118">
        <v>800</v>
      </c>
      <c r="G156" s="132">
        <v>18.5</v>
      </c>
      <c r="H156" s="217">
        <v>18.5</v>
      </c>
      <c r="I156" s="168">
        <f t="shared" si="12"/>
        <v>0</v>
      </c>
      <c r="J156" s="169">
        <f t="shared" si="13"/>
        <v>1</v>
      </c>
    </row>
    <row r="157" spans="1:10" ht="33.75" outlineLevel="2">
      <c r="A157" s="123" t="s">
        <v>129</v>
      </c>
      <c r="B157" s="172" t="s">
        <v>257</v>
      </c>
      <c r="C157" s="146" t="s">
        <v>277</v>
      </c>
      <c r="D157" s="146" t="s">
        <v>276</v>
      </c>
      <c r="E157" s="111" t="s">
        <v>175</v>
      </c>
      <c r="F157" s="118">
        <v>810</v>
      </c>
      <c r="G157" s="132">
        <v>18.5</v>
      </c>
      <c r="H157" s="217">
        <v>18.5</v>
      </c>
      <c r="I157" s="168">
        <f t="shared" si="12"/>
        <v>0</v>
      </c>
      <c r="J157" s="169">
        <f t="shared" si="13"/>
        <v>1</v>
      </c>
    </row>
    <row r="158" spans="1:10" ht="12.75" outlineLevel="2">
      <c r="A158" s="149" t="s">
        <v>145</v>
      </c>
      <c r="B158" s="172" t="s">
        <v>257</v>
      </c>
      <c r="C158" s="146" t="s">
        <v>277</v>
      </c>
      <c r="D158" s="146" t="s">
        <v>276</v>
      </c>
      <c r="E158" s="111" t="s">
        <v>176</v>
      </c>
      <c r="F158" s="111"/>
      <c r="G158" s="132">
        <v>377.7</v>
      </c>
      <c r="H158" s="217">
        <v>247.4</v>
      </c>
      <c r="I158" s="168">
        <f t="shared" si="12"/>
        <v>130.29999999999998</v>
      </c>
      <c r="J158" s="169">
        <f t="shared" si="13"/>
        <v>0.6550172094254699</v>
      </c>
    </row>
    <row r="159" spans="1:10" ht="22.5" outlineLevel="2">
      <c r="A159" s="149" t="s">
        <v>146</v>
      </c>
      <c r="B159" s="172" t="s">
        <v>257</v>
      </c>
      <c r="C159" s="146" t="s">
        <v>277</v>
      </c>
      <c r="D159" s="146" t="s">
        <v>276</v>
      </c>
      <c r="E159" s="111" t="s">
        <v>177</v>
      </c>
      <c r="F159" s="111"/>
      <c r="G159" s="132">
        <v>377.7</v>
      </c>
      <c r="H159" s="217">
        <v>247.4</v>
      </c>
      <c r="I159" s="168">
        <f t="shared" si="12"/>
        <v>130.29999999999998</v>
      </c>
      <c r="J159" s="169">
        <f t="shared" si="13"/>
        <v>0.6550172094254699</v>
      </c>
    </row>
    <row r="160" spans="1:10" ht="12" customHeight="1" outlineLevel="2">
      <c r="A160" s="123" t="s">
        <v>43</v>
      </c>
      <c r="B160" s="172" t="s">
        <v>257</v>
      </c>
      <c r="C160" s="146" t="s">
        <v>277</v>
      </c>
      <c r="D160" s="146" t="s">
        <v>276</v>
      </c>
      <c r="E160" s="111" t="s">
        <v>177</v>
      </c>
      <c r="F160" s="118">
        <v>200</v>
      </c>
      <c r="G160" s="132">
        <v>377.7</v>
      </c>
      <c r="H160" s="217">
        <v>247.4</v>
      </c>
      <c r="I160" s="168">
        <f t="shared" si="12"/>
        <v>130.29999999999998</v>
      </c>
      <c r="J160" s="169">
        <f t="shared" si="13"/>
        <v>0.6550172094254699</v>
      </c>
    </row>
    <row r="161" spans="1:10" ht="22.5" outlineLevel="2">
      <c r="A161" s="123" t="s">
        <v>127</v>
      </c>
      <c r="B161" s="172" t="s">
        <v>257</v>
      </c>
      <c r="C161" s="146" t="s">
        <v>277</v>
      </c>
      <c r="D161" s="146" t="s">
        <v>276</v>
      </c>
      <c r="E161" s="111" t="s">
        <v>177</v>
      </c>
      <c r="F161" s="118">
        <v>240</v>
      </c>
      <c r="G161" s="132">
        <v>377.7</v>
      </c>
      <c r="H161" s="217">
        <v>247.4</v>
      </c>
      <c r="I161" s="168">
        <f t="shared" si="12"/>
        <v>130.29999999999998</v>
      </c>
      <c r="J161" s="169">
        <f t="shared" si="13"/>
        <v>0.6550172094254699</v>
      </c>
    </row>
    <row r="162" spans="1:10" ht="22.5" outlineLevel="2">
      <c r="A162" s="116" t="s">
        <v>46</v>
      </c>
      <c r="B162" s="172" t="s">
        <v>257</v>
      </c>
      <c r="C162" s="146" t="s">
        <v>277</v>
      </c>
      <c r="D162" s="146" t="s">
        <v>276</v>
      </c>
      <c r="E162" s="111" t="s">
        <v>177</v>
      </c>
      <c r="F162" s="118">
        <v>244</v>
      </c>
      <c r="G162" s="132">
        <v>377.7</v>
      </c>
      <c r="H162" s="217">
        <v>247.4</v>
      </c>
      <c r="I162" s="168">
        <f t="shared" si="12"/>
        <v>130.29999999999998</v>
      </c>
      <c r="J162" s="169">
        <f t="shared" si="13"/>
        <v>0.6550172094254699</v>
      </c>
    </row>
    <row r="163" spans="1:10" ht="21.75" outlineLevel="2">
      <c r="A163" s="112" t="s">
        <v>470</v>
      </c>
      <c r="B163" s="176" t="s">
        <v>257</v>
      </c>
      <c r="C163" s="113" t="s">
        <v>277</v>
      </c>
      <c r="D163" s="113" t="s">
        <v>277</v>
      </c>
      <c r="E163" s="114"/>
      <c r="F163" s="114"/>
      <c r="G163" s="115">
        <v>1739</v>
      </c>
      <c r="H163" s="216">
        <v>1676</v>
      </c>
      <c r="I163" s="166">
        <f t="shared" si="12"/>
        <v>63</v>
      </c>
      <c r="J163" s="167">
        <f t="shared" si="13"/>
        <v>0.9637722829212191</v>
      </c>
    </row>
    <row r="164" spans="1:10" ht="33.75" outlineLevel="2">
      <c r="A164" s="116" t="s">
        <v>147</v>
      </c>
      <c r="B164" s="172" t="s">
        <v>257</v>
      </c>
      <c r="C164" s="117" t="s">
        <v>277</v>
      </c>
      <c r="D164" s="117" t="s">
        <v>277</v>
      </c>
      <c r="E164" s="118" t="s">
        <v>61</v>
      </c>
      <c r="F164" s="118"/>
      <c r="G164" s="119">
        <v>1676</v>
      </c>
      <c r="H164" s="217">
        <v>1676</v>
      </c>
      <c r="I164" s="168">
        <f t="shared" si="12"/>
        <v>0</v>
      </c>
      <c r="J164" s="169">
        <f t="shared" si="13"/>
        <v>1</v>
      </c>
    </row>
    <row r="165" spans="1:10" ht="22.5" outlineLevel="2">
      <c r="A165" s="116" t="s">
        <v>472</v>
      </c>
      <c r="B165" s="172" t="s">
        <v>257</v>
      </c>
      <c r="C165" s="117" t="s">
        <v>277</v>
      </c>
      <c r="D165" s="117" t="s">
        <v>277</v>
      </c>
      <c r="E165" s="118" t="s">
        <v>178</v>
      </c>
      <c r="F165" s="118"/>
      <c r="G165" s="119">
        <v>1676</v>
      </c>
      <c r="H165" s="217">
        <v>1676</v>
      </c>
      <c r="I165" s="168">
        <f aca="true" t="shared" si="14" ref="I165:I176">G165-H165</f>
        <v>0</v>
      </c>
      <c r="J165" s="169">
        <f aca="true" t="shared" si="15" ref="J165:J176">H165*100/G165/100</f>
        <v>1</v>
      </c>
    </row>
    <row r="166" spans="1:10" ht="22.5" outlineLevel="2">
      <c r="A166" s="116" t="s">
        <v>148</v>
      </c>
      <c r="B166" s="172" t="s">
        <v>257</v>
      </c>
      <c r="C166" s="117" t="s">
        <v>277</v>
      </c>
      <c r="D166" s="117" t="s">
        <v>277</v>
      </c>
      <c r="E166" s="118" t="s">
        <v>178</v>
      </c>
      <c r="F166" s="118">
        <v>600</v>
      </c>
      <c r="G166" s="119">
        <v>1676</v>
      </c>
      <c r="H166" s="217">
        <v>1676</v>
      </c>
      <c r="I166" s="168">
        <f t="shared" si="14"/>
        <v>0</v>
      </c>
      <c r="J166" s="169">
        <f t="shared" si="15"/>
        <v>1</v>
      </c>
    </row>
    <row r="167" spans="1:10" ht="12.75" outlineLevel="2">
      <c r="A167" s="116" t="s">
        <v>149</v>
      </c>
      <c r="B167" s="172" t="s">
        <v>257</v>
      </c>
      <c r="C167" s="117" t="s">
        <v>277</v>
      </c>
      <c r="D167" s="117" t="s">
        <v>277</v>
      </c>
      <c r="E167" s="118" t="s">
        <v>178</v>
      </c>
      <c r="F167" s="118">
        <v>610</v>
      </c>
      <c r="G167" s="119">
        <v>1676</v>
      </c>
      <c r="H167" s="217">
        <v>1676</v>
      </c>
      <c r="I167" s="168">
        <f t="shared" si="14"/>
        <v>0</v>
      </c>
      <c r="J167" s="169">
        <f t="shared" si="15"/>
        <v>1</v>
      </c>
    </row>
    <row r="168" spans="1:10" ht="33.75" outlineLevel="2">
      <c r="A168" s="116" t="s">
        <v>150</v>
      </c>
      <c r="B168" s="172" t="s">
        <v>257</v>
      </c>
      <c r="C168" s="117" t="s">
        <v>277</v>
      </c>
      <c r="D168" s="117" t="s">
        <v>277</v>
      </c>
      <c r="E168" s="118" t="s">
        <v>178</v>
      </c>
      <c r="F168" s="118">
        <v>611</v>
      </c>
      <c r="G168" s="119">
        <v>1676</v>
      </c>
      <c r="H168" s="217">
        <v>1676</v>
      </c>
      <c r="I168" s="168">
        <f t="shared" si="14"/>
        <v>0</v>
      </c>
      <c r="J168" s="169">
        <f t="shared" si="15"/>
        <v>1</v>
      </c>
    </row>
    <row r="169" spans="1:10" ht="12.75" outlineLevel="2">
      <c r="A169" s="116" t="s">
        <v>426</v>
      </c>
      <c r="B169" s="172" t="s">
        <v>257</v>
      </c>
      <c r="C169" s="117" t="s">
        <v>277</v>
      </c>
      <c r="D169" s="117" t="s">
        <v>277</v>
      </c>
      <c r="E169" s="120" t="s">
        <v>154</v>
      </c>
      <c r="F169" s="118"/>
      <c r="G169" s="132">
        <v>63</v>
      </c>
      <c r="H169" s="217">
        <v>0</v>
      </c>
      <c r="I169" s="168">
        <f t="shared" si="14"/>
        <v>63</v>
      </c>
      <c r="J169" s="169">
        <f t="shared" si="15"/>
        <v>0</v>
      </c>
    </row>
    <row r="170" spans="1:10" ht="45" outlineLevel="2">
      <c r="A170" s="123" t="s">
        <v>467</v>
      </c>
      <c r="B170" s="172" t="s">
        <v>257</v>
      </c>
      <c r="C170" s="117" t="s">
        <v>277</v>
      </c>
      <c r="D170" s="117" t="s">
        <v>277</v>
      </c>
      <c r="E170" s="120" t="s">
        <v>179</v>
      </c>
      <c r="F170" s="118"/>
      <c r="G170" s="132">
        <v>63</v>
      </c>
      <c r="H170" s="217">
        <v>0</v>
      </c>
      <c r="I170" s="168">
        <f t="shared" si="14"/>
        <v>63</v>
      </c>
      <c r="J170" s="169">
        <f t="shared" si="15"/>
        <v>0</v>
      </c>
    </row>
    <row r="171" spans="1:10" ht="13.5" customHeight="1" outlineLevel="2">
      <c r="A171" s="123" t="s">
        <v>43</v>
      </c>
      <c r="B171" s="172" t="s">
        <v>257</v>
      </c>
      <c r="C171" s="117" t="s">
        <v>277</v>
      </c>
      <c r="D171" s="117" t="s">
        <v>277</v>
      </c>
      <c r="E171" s="120" t="s">
        <v>179</v>
      </c>
      <c r="F171" s="118">
        <v>200</v>
      </c>
      <c r="G171" s="132">
        <v>63</v>
      </c>
      <c r="H171" s="217">
        <v>0</v>
      </c>
      <c r="I171" s="168">
        <f t="shared" si="14"/>
        <v>63</v>
      </c>
      <c r="J171" s="169">
        <f t="shared" si="15"/>
        <v>0</v>
      </c>
    </row>
    <row r="172" spans="1:10" ht="22.5" outlineLevel="2">
      <c r="A172" s="123" t="s">
        <v>127</v>
      </c>
      <c r="B172" s="172" t="s">
        <v>257</v>
      </c>
      <c r="C172" s="117" t="s">
        <v>277</v>
      </c>
      <c r="D172" s="117" t="s">
        <v>277</v>
      </c>
      <c r="E172" s="120" t="s">
        <v>179</v>
      </c>
      <c r="F172" s="118">
        <v>240</v>
      </c>
      <c r="G172" s="132">
        <v>63</v>
      </c>
      <c r="H172" s="217">
        <v>0</v>
      </c>
      <c r="I172" s="168">
        <f t="shared" si="14"/>
        <v>63</v>
      </c>
      <c r="J172" s="169">
        <f t="shared" si="15"/>
        <v>0</v>
      </c>
    </row>
    <row r="173" spans="1:10" ht="22.5" outlineLevel="2">
      <c r="A173" s="116" t="s">
        <v>46</v>
      </c>
      <c r="B173" s="172" t="s">
        <v>257</v>
      </c>
      <c r="C173" s="117" t="s">
        <v>277</v>
      </c>
      <c r="D173" s="117" t="s">
        <v>277</v>
      </c>
      <c r="E173" s="120" t="s">
        <v>179</v>
      </c>
      <c r="F173" s="118">
        <v>244</v>
      </c>
      <c r="G173" s="132">
        <v>63</v>
      </c>
      <c r="H173" s="217">
        <v>0</v>
      </c>
      <c r="I173" s="168">
        <f t="shared" si="14"/>
        <v>63</v>
      </c>
      <c r="J173" s="169">
        <f t="shared" si="15"/>
        <v>0</v>
      </c>
    </row>
    <row r="174" spans="1:10" ht="12.75" outlineLevel="2">
      <c r="A174" s="152" t="s">
        <v>180</v>
      </c>
      <c r="B174" s="175" t="s">
        <v>257</v>
      </c>
      <c r="C174" s="109" t="s">
        <v>202</v>
      </c>
      <c r="D174" s="146"/>
      <c r="E174" s="146"/>
      <c r="F174" s="146"/>
      <c r="G174" s="177">
        <v>3719.4</v>
      </c>
      <c r="H174" s="215">
        <v>3719.4</v>
      </c>
      <c r="I174" s="170">
        <f t="shared" si="14"/>
        <v>0</v>
      </c>
      <c r="J174" s="171">
        <f t="shared" si="15"/>
        <v>1</v>
      </c>
    </row>
    <row r="175" spans="1:10" ht="12.75" outlineLevel="2">
      <c r="A175" s="153" t="s">
        <v>181</v>
      </c>
      <c r="B175" s="176" t="s">
        <v>257</v>
      </c>
      <c r="C175" s="113" t="s">
        <v>202</v>
      </c>
      <c r="D175" s="113" t="s">
        <v>268</v>
      </c>
      <c r="E175" s="113"/>
      <c r="F175" s="113"/>
      <c r="G175" s="115">
        <v>3719.4</v>
      </c>
      <c r="H175" s="216">
        <v>3719.4</v>
      </c>
      <c r="I175" s="166">
        <f t="shared" si="14"/>
        <v>0</v>
      </c>
      <c r="J175" s="167">
        <f t="shared" si="15"/>
        <v>1</v>
      </c>
    </row>
    <row r="176" spans="1:10" ht="22.5" outlineLevel="2">
      <c r="A176" s="154" t="s">
        <v>182</v>
      </c>
      <c r="B176" s="195" t="s">
        <v>257</v>
      </c>
      <c r="C176" s="122" t="s">
        <v>202</v>
      </c>
      <c r="D176" s="122" t="s">
        <v>268</v>
      </c>
      <c r="E176" s="122" t="s">
        <v>203</v>
      </c>
      <c r="F176" s="122"/>
      <c r="G176" s="155">
        <v>3270.4</v>
      </c>
      <c r="H176" s="218">
        <v>3270.4</v>
      </c>
      <c r="I176" s="173">
        <f t="shared" si="14"/>
        <v>0</v>
      </c>
      <c r="J176" s="174">
        <f t="shared" si="15"/>
        <v>1</v>
      </c>
    </row>
    <row r="177" spans="1:10" ht="33.75" outlineLevel="2">
      <c r="A177" s="156" t="s">
        <v>471</v>
      </c>
      <c r="B177" s="172" t="s">
        <v>257</v>
      </c>
      <c r="C177" s="117" t="s">
        <v>202</v>
      </c>
      <c r="D177" s="117" t="s">
        <v>268</v>
      </c>
      <c r="E177" s="117" t="s">
        <v>204</v>
      </c>
      <c r="F177" s="117"/>
      <c r="G177" s="119">
        <v>2.2</v>
      </c>
      <c r="H177" s="217">
        <v>2.2</v>
      </c>
      <c r="I177" s="168">
        <f aca="true" t="shared" si="16" ref="I177:I198">G177-H177</f>
        <v>0</v>
      </c>
      <c r="J177" s="169">
        <f aca="true" t="shared" si="17" ref="J177:J198">H177*100/G177/100</f>
        <v>1</v>
      </c>
    </row>
    <row r="178" spans="1:10" ht="22.5" outlineLevel="2">
      <c r="A178" s="116" t="s">
        <v>148</v>
      </c>
      <c r="B178" s="172" t="s">
        <v>257</v>
      </c>
      <c r="C178" s="117" t="s">
        <v>202</v>
      </c>
      <c r="D178" s="117" t="s">
        <v>268</v>
      </c>
      <c r="E178" s="117" t="s">
        <v>204</v>
      </c>
      <c r="F178" s="118">
        <v>600</v>
      </c>
      <c r="G178" s="119">
        <v>2.2</v>
      </c>
      <c r="H178" s="217">
        <v>2.2</v>
      </c>
      <c r="I178" s="168">
        <f t="shared" si="16"/>
        <v>0</v>
      </c>
      <c r="J178" s="169">
        <f t="shared" si="17"/>
        <v>1</v>
      </c>
    </row>
    <row r="179" spans="1:10" ht="12.75" outlineLevel="2">
      <c r="A179" s="116" t="s">
        <v>149</v>
      </c>
      <c r="B179" s="172" t="s">
        <v>257</v>
      </c>
      <c r="C179" s="117" t="s">
        <v>202</v>
      </c>
      <c r="D179" s="117" t="s">
        <v>268</v>
      </c>
      <c r="E179" s="117" t="s">
        <v>204</v>
      </c>
      <c r="F179" s="118">
        <v>610</v>
      </c>
      <c r="G179" s="119">
        <v>2.2</v>
      </c>
      <c r="H179" s="217">
        <v>2.2</v>
      </c>
      <c r="I179" s="168">
        <f t="shared" si="16"/>
        <v>0</v>
      </c>
      <c r="J179" s="169">
        <f t="shared" si="17"/>
        <v>1</v>
      </c>
    </row>
    <row r="180" spans="1:10" ht="12.75" outlineLevel="2">
      <c r="A180" s="116" t="s">
        <v>183</v>
      </c>
      <c r="B180" s="172" t="s">
        <v>257</v>
      </c>
      <c r="C180" s="117" t="s">
        <v>202</v>
      </c>
      <c r="D180" s="117" t="s">
        <v>268</v>
      </c>
      <c r="E180" s="117" t="s">
        <v>204</v>
      </c>
      <c r="F180" s="118">
        <v>612</v>
      </c>
      <c r="G180" s="119">
        <v>2.2</v>
      </c>
      <c r="H180" s="217">
        <v>2.2</v>
      </c>
      <c r="I180" s="168">
        <f t="shared" si="16"/>
        <v>0</v>
      </c>
      <c r="J180" s="169">
        <f t="shared" si="17"/>
        <v>1</v>
      </c>
    </row>
    <row r="181" spans="1:10" ht="45" outlineLevel="2">
      <c r="A181" s="141" t="s">
        <v>98</v>
      </c>
      <c r="B181" s="172" t="s">
        <v>257</v>
      </c>
      <c r="C181" s="142" t="s">
        <v>202</v>
      </c>
      <c r="D181" s="142" t="s">
        <v>268</v>
      </c>
      <c r="E181" s="142" t="s">
        <v>205</v>
      </c>
      <c r="F181" s="142"/>
      <c r="G181" s="119">
        <v>58.3</v>
      </c>
      <c r="H181" s="217">
        <v>58.3</v>
      </c>
      <c r="I181" s="168">
        <f t="shared" si="16"/>
        <v>0</v>
      </c>
      <c r="J181" s="169">
        <f t="shared" si="17"/>
        <v>1</v>
      </c>
    </row>
    <row r="182" spans="1:10" ht="22.5" outlineLevel="2">
      <c r="A182" s="141" t="s">
        <v>148</v>
      </c>
      <c r="B182" s="172" t="s">
        <v>257</v>
      </c>
      <c r="C182" s="142" t="s">
        <v>202</v>
      </c>
      <c r="D182" s="142" t="s">
        <v>268</v>
      </c>
      <c r="E182" s="142" t="s">
        <v>205</v>
      </c>
      <c r="F182" s="142" t="s">
        <v>279</v>
      </c>
      <c r="G182" s="119">
        <v>58.3</v>
      </c>
      <c r="H182" s="217">
        <v>58.3</v>
      </c>
      <c r="I182" s="168">
        <f t="shared" si="16"/>
        <v>0</v>
      </c>
      <c r="J182" s="169">
        <f t="shared" si="17"/>
        <v>1</v>
      </c>
    </row>
    <row r="183" spans="1:10" ht="12.75" outlineLevel="2">
      <c r="A183" s="141" t="s">
        <v>149</v>
      </c>
      <c r="B183" s="172" t="s">
        <v>257</v>
      </c>
      <c r="C183" s="142" t="s">
        <v>202</v>
      </c>
      <c r="D183" s="142" t="s">
        <v>268</v>
      </c>
      <c r="E183" s="142" t="s">
        <v>205</v>
      </c>
      <c r="F183" s="142" t="s">
        <v>280</v>
      </c>
      <c r="G183" s="119">
        <v>58.3</v>
      </c>
      <c r="H183" s="217">
        <v>58.3</v>
      </c>
      <c r="I183" s="168">
        <f t="shared" si="16"/>
        <v>0</v>
      </c>
      <c r="J183" s="169">
        <f t="shared" si="17"/>
        <v>1</v>
      </c>
    </row>
    <row r="184" spans="1:10" ht="33.75" outlineLevel="2">
      <c r="A184" s="141" t="s">
        <v>150</v>
      </c>
      <c r="B184" s="172" t="s">
        <v>257</v>
      </c>
      <c r="C184" s="142" t="s">
        <v>202</v>
      </c>
      <c r="D184" s="142" t="s">
        <v>268</v>
      </c>
      <c r="E184" s="142" t="s">
        <v>205</v>
      </c>
      <c r="F184" s="142" t="s">
        <v>206</v>
      </c>
      <c r="G184" s="119">
        <v>58.3</v>
      </c>
      <c r="H184" s="217">
        <v>58.3</v>
      </c>
      <c r="I184" s="168">
        <f t="shared" si="16"/>
        <v>0</v>
      </c>
      <c r="J184" s="169">
        <f t="shared" si="17"/>
        <v>1</v>
      </c>
    </row>
    <row r="185" spans="1:10" ht="33.75" outlineLevel="2">
      <c r="A185" s="141" t="s">
        <v>99</v>
      </c>
      <c r="B185" s="172" t="s">
        <v>257</v>
      </c>
      <c r="C185" s="142" t="s">
        <v>202</v>
      </c>
      <c r="D185" s="142" t="s">
        <v>268</v>
      </c>
      <c r="E185" s="142" t="s">
        <v>207</v>
      </c>
      <c r="F185" s="142"/>
      <c r="G185" s="119">
        <v>1226.4</v>
      </c>
      <c r="H185" s="217">
        <v>1226.4</v>
      </c>
      <c r="I185" s="168">
        <f t="shared" si="16"/>
        <v>0</v>
      </c>
      <c r="J185" s="169">
        <f t="shared" si="17"/>
        <v>1</v>
      </c>
    </row>
    <row r="186" spans="1:10" ht="45" outlineLevel="2">
      <c r="A186" s="116" t="s">
        <v>36</v>
      </c>
      <c r="B186" s="172" t="s">
        <v>257</v>
      </c>
      <c r="C186" s="142" t="s">
        <v>202</v>
      </c>
      <c r="D186" s="142" t="s">
        <v>268</v>
      </c>
      <c r="E186" s="142" t="s">
        <v>207</v>
      </c>
      <c r="F186" s="142" t="s">
        <v>64</v>
      </c>
      <c r="G186" s="119">
        <v>118.4</v>
      </c>
      <c r="H186" s="217">
        <v>118.4</v>
      </c>
      <c r="I186" s="168">
        <f t="shared" si="16"/>
        <v>0</v>
      </c>
      <c r="J186" s="169">
        <f t="shared" si="17"/>
        <v>1</v>
      </c>
    </row>
    <row r="187" spans="1:10" ht="12.75" outlineLevel="2">
      <c r="A187" s="141" t="s">
        <v>184</v>
      </c>
      <c r="B187" s="172" t="s">
        <v>257</v>
      </c>
      <c r="C187" s="142" t="s">
        <v>202</v>
      </c>
      <c r="D187" s="142" t="s">
        <v>268</v>
      </c>
      <c r="E187" s="142" t="s">
        <v>207</v>
      </c>
      <c r="F187" s="142" t="s">
        <v>208</v>
      </c>
      <c r="G187" s="119">
        <v>118.4</v>
      </c>
      <c r="H187" s="217">
        <v>118.4</v>
      </c>
      <c r="I187" s="168">
        <f t="shared" si="16"/>
        <v>0</v>
      </c>
      <c r="J187" s="169">
        <f t="shared" si="17"/>
        <v>1</v>
      </c>
    </row>
    <row r="188" spans="1:10" ht="12.75" outlineLevel="2">
      <c r="A188" s="141" t="s">
        <v>38</v>
      </c>
      <c r="B188" s="172" t="s">
        <v>257</v>
      </c>
      <c r="C188" s="142" t="s">
        <v>202</v>
      </c>
      <c r="D188" s="142" t="s">
        <v>268</v>
      </c>
      <c r="E188" s="142" t="s">
        <v>207</v>
      </c>
      <c r="F188" s="142" t="s">
        <v>209</v>
      </c>
      <c r="G188" s="119">
        <v>118.3</v>
      </c>
      <c r="H188" s="217">
        <v>118.3</v>
      </c>
      <c r="I188" s="168">
        <f t="shared" si="16"/>
        <v>0</v>
      </c>
      <c r="J188" s="169">
        <f t="shared" si="17"/>
        <v>1</v>
      </c>
    </row>
    <row r="189" spans="1:10" ht="22.5" outlineLevel="2">
      <c r="A189" s="141" t="s">
        <v>185</v>
      </c>
      <c r="B189" s="172" t="s">
        <v>257</v>
      </c>
      <c r="C189" s="142" t="s">
        <v>202</v>
      </c>
      <c r="D189" s="142" t="s">
        <v>268</v>
      </c>
      <c r="E189" s="142" t="s">
        <v>207</v>
      </c>
      <c r="F189" s="142" t="s">
        <v>210</v>
      </c>
      <c r="G189" s="119">
        <v>0.1</v>
      </c>
      <c r="H189" s="217">
        <v>0.1</v>
      </c>
      <c r="I189" s="168">
        <f t="shared" si="16"/>
        <v>0</v>
      </c>
      <c r="J189" s="169">
        <f t="shared" si="17"/>
        <v>1</v>
      </c>
    </row>
    <row r="190" spans="1:10" ht="22.5" outlineLevel="2">
      <c r="A190" s="141" t="s">
        <v>148</v>
      </c>
      <c r="B190" s="172" t="s">
        <v>257</v>
      </c>
      <c r="C190" s="142" t="s">
        <v>202</v>
      </c>
      <c r="D190" s="142" t="s">
        <v>268</v>
      </c>
      <c r="E190" s="142" t="s">
        <v>207</v>
      </c>
      <c r="F190" s="142" t="s">
        <v>279</v>
      </c>
      <c r="G190" s="119">
        <v>1108</v>
      </c>
      <c r="H190" s="217">
        <v>1108</v>
      </c>
      <c r="I190" s="168">
        <f t="shared" si="16"/>
        <v>0</v>
      </c>
      <c r="J190" s="169">
        <f t="shared" si="17"/>
        <v>1</v>
      </c>
    </row>
    <row r="191" spans="1:10" ht="12.75" outlineLevel="2">
      <c r="A191" s="141" t="s">
        <v>149</v>
      </c>
      <c r="B191" s="172" t="s">
        <v>257</v>
      </c>
      <c r="C191" s="142" t="s">
        <v>202</v>
      </c>
      <c r="D191" s="142" t="s">
        <v>268</v>
      </c>
      <c r="E191" s="142" t="s">
        <v>207</v>
      </c>
      <c r="F191" s="142" t="s">
        <v>280</v>
      </c>
      <c r="G191" s="119">
        <v>1108</v>
      </c>
      <c r="H191" s="217">
        <v>1108</v>
      </c>
      <c r="I191" s="168">
        <f t="shared" si="16"/>
        <v>0</v>
      </c>
      <c r="J191" s="169">
        <f t="shared" si="17"/>
        <v>1</v>
      </c>
    </row>
    <row r="192" spans="1:10" ht="33.75" outlineLevel="2">
      <c r="A192" s="141" t="s">
        <v>150</v>
      </c>
      <c r="B192" s="172" t="s">
        <v>257</v>
      </c>
      <c r="C192" s="142" t="s">
        <v>202</v>
      </c>
      <c r="D192" s="142" t="s">
        <v>268</v>
      </c>
      <c r="E192" s="142" t="s">
        <v>207</v>
      </c>
      <c r="F192" s="142" t="s">
        <v>206</v>
      </c>
      <c r="G192" s="119">
        <v>1108</v>
      </c>
      <c r="H192" s="217">
        <v>1108</v>
      </c>
      <c r="I192" s="168">
        <f t="shared" si="16"/>
        <v>0</v>
      </c>
      <c r="J192" s="169">
        <f t="shared" si="17"/>
        <v>1</v>
      </c>
    </row>
    <row r="193" spans="1:10" ht="22.5" outlineLevel="2">
      <c r="A193" s="116" t="s">
        <v>472</v>
      </c>
      <c r="B193" s="172" t="s">
        <v>257</v>
      </c>
      <c r="C193" s="117" t="s">
        <v>202</v>
      </c>
      <c r="D193" s="117" t="s">
        <v>268</v>
      </c>
      <c r="E193" s="117" t="s">
        <v>211</v>
      </c>
      <c r="F193" s="118"/>
      <c r="G193" s="119">
        <v>1983.5</v>
      </c>
      <c r="H193" s="217">
        <v>1983.5</v>
      </c>
      <c r="I193" s="168">
        <f t="shared" si="16"/>
        <v>0</v>
      </c>
      <c r="J193" s="169">
        <f t="shared" si="17"/>
        <v>1</v>
      </c>
    </row>
    <row r="194" spans="1:10" ht="22.5" outlineLevel="2">
      <c r="A194" s="157" t="s">
        <v>473</v>
      </c>
      <c r="B194" s="172" t="s">
        <v>257</v>
      </c>
      <c r="C194" s="117" t="s">
        <v>202</v>
      </c>
      <c r="D194" s="117" t="s">
        <v>268</v>
      </c>
      <c r="E194" s="117" t="s">
        <v>212</v>
      </c>
      <c r="F194" s="117"/>
      <c r="G194" s="119">
        <v>1983.5</v>
      </c>
      <c r="H194" s="217">
        <v>1983.5</v>
      </c>
      <c r="I194" s="168">
        <f t="shared" si="16"/>
        <v>0</v>
      </c>
      <c r="J194" s="169">
        <f t="shared" si="17"/>
        <v>1</v>
      </c>
    </row>
    <row r="195" spans="1:10" ht="22.5" outlineLevel="2">
      <c r="A195" s="116" t="s">
        <v>148</v>
      </c>
      <c r="B195" s="172" t="s">
        <v>257</v>
      </c>
      <c r="C195" s="117" t="s">
        <v>202</v>
      </c>
      <c r="D195" s="117" t="s">
        <v>268</v>
      </c>
      <c r="E195" s="117" t="s">
        <v>212</v>
      </c>
      <c r="F195" s="118">
        <v>600</v>
      </c>
      <c r="G195" s="119">
        <v>1983.5</v>
      </c>
      <c r="H195" s="217">
        <v>1983.5</v>
      </c>
      <c r="I195" s="168">
        <f t="shared" si="16"/>
        <v>0</v>
      </c>
      <c r="J195" s="169">
        <f t="shared" si="17"/>
        <v>1</v>
      </c>
    </row>
    <row r="196" spans="1:10" ht="12.75" outlineLevel="2">
      <c r="A196" s="116" t="s">
        <v>149</v>
      </c>
      <c r="B196" s="172" t="s">
        <v>257</v>
      </c>
      <c r="C196" s="117" t="s">
        <v>202</v>
      </c>
      <c r="D196" s="117" t="s">
        <v>268</v>
      </c>
      <c r="E196" s="117" t="s">
        <v>212</v>
      </c>
      <c r="F196" s="118">
        <v>610</v>
      </c>
      <c r="G196" s="119">
        <v>1983.5</v>
      </c>
      <c r="H196" s="217">
        <v>1983.5</v>
      </c>
      <c r="I196" s="168">
        <f t="shared" si="16"/>
        <v>0</v>
      </c>
      <c r="J196" s="169">
        <f t="shared" si="17"/>
        <v>1</v>
      </c>
    </row>
    <row r="197" spans="1:10" ht="33.75" outlineLevel="2">
      <c r="A197" s="116" t="s">
        <v>150</v>
      </c>
      <c r="B197" s="172" t="s">
        <v>257</v>
      </c>
      <c r="C197" s="117" t="s">
        <v>202</v>
      </c>
      <c r="D197" s="117" t="s">
        <v>268</v>
      </c>
      <c r="E197" s="117" t="s">
        <v>212</v>
      </c>
      <c r="F197" s="118">
        <v>611</v>
      </c>
      <c r="G197" s="119">
        <v>1983.5</v>
      </c>
      <c r="H197" s="217">
        <v>1983.5</v>
      </c>
      <c r="I197" s="168">
        <f t="shared" si="16"/>
        <v>0</v>
      </c>
      <c r="J197" s="169">
        <f t="shared" si="17"/>
        <v>1</v>
      </c>
    </row>
    <row r="198" spans="1:10" ht="33.75" outlineLevel="2">
      <c r="A198" s="141" t="s">
        <v>99</v>
      </c>
      <c r="B198" s="172" t="s">
        <v>257</v>
      </c>
      <c r="C198" s="117" t="s">
        <v>202</v>
      </c>
      <c r="D198" s="117" t="s">
        <v>268</v>
      </c>
      <c r="E198" s="117" t="s">
        <v>213</v>
      </c>
      <c r="F198" s="118"/>
      <c r="G198" s="119">
        <v>36.8</v>
      </c>
      <c r="H198" s="217">
        <v>36.8</v>
      </c>
      <c r="I198" s="168">
        <f t="shared" si="16"/>
        <v>0</v>
      </c>
      <c r="J198" s="169">
        <f t="shared" si="17"/>
        <v>1</v>
      </c>
    </row>
    <row r="199" spans="1:10" ht="45" outlineLevel="2">
      <c r="A199" s="116" t="s">
        <v>36</v>
      </c>
      <c r="B199" s="172" t="s">
        <v>257</v>
      </c>
      <c r="C199" s="117" t="s">
        <v>202</v>
      </c>
      <c r="D199" s="117" t="s">
        <v>268</v>
      </c>
      <c r="E199" s="117" t="s">
        <v>213</v>
      </c>
      <c r="F199" s="118">
        <v>100</v>
      </c>
      <c r="G199" s="119">
        <v>36.8</v>
      </c>
      <c r="H199" s="217">
        <v>36.8</v>
      </c>
      <c r="I199" s="168">
        <f aca="true" t="shared" si="18" ref="I199:I213">G199-H199</f>
        <v>0</v>
      </c>
      <c r="J199" s="169">
        <f aca="true" t="shared" si="19" ref="J199:J213">H199*100/G199/100</f>
        <v>1</v>
      </c>
    </row>
    <row r="200" spans="1:10" ht="12.75" outlineLevel="2">
      <c r="A200" s="141" t="s">
        <v>184</v>
      </c>
      <c r="B200" s="172" t="s">
        <v>257</v>
      </c>
      <c r="C200" s="117" t="s">
        <v>202</v>
      </c>
      <c r="D200" s="117" t="s">
        <v>268</v>
      </c>
      <c r="E200" s="117" t="s">
        <v>213</v>
      </c>
      <c r="F200" s="118">
        <v>110</v>
      </c>
      <c r="G200" s="119">
        <v>36.8</v>
      </c>
      <c r="H200" s="217">
        <v>36.8</v>
      </c>
      <c r="I200" s="168">
        <f t="shared" si="18"/>
        <v>0</v>
      </c>
      <c r="J200" s="169">
        <f t="shared" si="19"/>
        <v>1</v>
      </c>
    </row>
    <row r="201" spans="1:10" ht="12.75" outlineLevel="2">
      <c r="A201" s="141" t="s">
        <v>38</v>
      </c>
      <c r="B201" s="172" t="s">
        <v>257</v>
      </c>
      <c r="C201" s="117" t="s">
        <v>202</v>
      </c>
      <c r="D201" s="117" t="s">
        <v>268</v>
      </c>
      <c r="E201" s="117" t="s">
        <v>213</v>
      </c>
      <c r="F201" s="118">
        <v>111</v>
      </c>
      <c r="G201" s="119">
        <v>36.8</v>
      </c>
      <c r="H201" s="217">
        <v>36.8</v>
      </c>
      <c r="I201" s="168">
        <f t="shared" si="18"/>
        <v>0</v>
      </c>
      <c r="J201" s="169">
        <f t="shared" si="19"/>
        <v>1</v>
      </c>
    </row>
    <row r="202" spans="1:10" ht="12.75" outlineLevel="2">
      <c r="A202" s="151" t="s">
        <v>89</v>
      </c>
      <c r="B202" s="172" t="s">
        <v>257</v>
      </c>
      <c r="C202" s="117" t="s">
        <v>202</v>
      </c>
      <c r="D202" s="117" t="s">
        <v>268</v>
      </c>
      <c r="E202" s="117" t="s">
        <v>111</v>
      </c>
      <c r="F202" s="117"/>
      <c r="G202" s="119">
        <v>107.5</v>
      </c>
      <c r="H202" s="217">
        <v>107.5</v>
      </c>
      <c r="I202" s="168">
        <f t="shared" si="18"/>
        <v>0</v>
      </c>
      <c r="J202" s="169">
        <f t="shared" si="19"/>
        <v>1</v>
      </c>
    </row>
    <row r="203" spans="1:10" ht="67.5" outlineLevel="2">
      <c r="A203" s="158" t="s">
        <v>186</v>
      </c>
      <c r="B203" s="172" t="s">
        <v>257</v>
      </c>
      <c r="C203" s="117" t="s">
        <v>202</v>
      </c>
      <c r="D203" s="117" t="s">
        <v>268</v>
      </c>
      <c r="E203" s="117" t="s">
        <v>214</v>
      </c>
      <c r="F203" s="117"/>
      <c r="G203" s="119">
        <v>107.5</v>
      </c>
      <c r="H203" s="217">
        <v>107.5</v>
      </c>
      <c r="I203" s="168">
        <f t="shared" si="18"/>
        <v>0</v>
      </c>
      <c r="J203" s="169">
        <f t="shared" si="19"/>
        <v>1</v>
      </c>
    </row>
    <row r="204" spans="1:10" ht="22.5" outlineLevel="2">
      <c r="A204" s="116" t="s">
        <v>148</v>
      </c>
      <c r="B204" s="172" t="s">
        <v>257</v>
      </c>
      <c r="C204" s="117" t="s">
        <v>202</v>
      </c>
      <c r="D204" s="117" t="s">
        <v>268</v>
      </c>
      <c r="E204" s="117" t="s">
        <v>214</v>
      </c>
      <c r="F204" s="118">
        <v>600</v>
      </c>
      <c r="G204" s="119">
        <v>107.5</v>
      </c>
      <c r="H204" s="217">
        <v>107.5</v>
      </c>
      <c r="I204" s="168">
        <f t="shared" si="18"/>
        <v>0</v>
      </c>
      <c r="J204" s="169">
        <f t="shared" si="19"/>
        <v>1</v>
      </c>
    </row>
    <row r="205" spans="1:10" ht="12.75" outlineLevel="2">
      <c r="A205" s="116" t="s">
        <v>149</v>
      </c>
      <c r="B205" s="172" t="s">
        <v>257</v>
      </c>
      <c r="C205" s="117" t="s">
        <v>202</v>
      </c>
      <c r="D205" s="117" t="s">
        <v>268</v>
      </c>
      <c r="E205" s="117" t="s">
        <v>214</v>
      </c>
      <c r="F205" s="118">
        <v>610</v>
      </c>
      <c r="G205" s="119">
        <v>107.5</v>
      </c>
      <c r="H205" s="217">
        <v>107.5</v>
      </c>
      <c r="I205" s="168">
        <f t="shared" si="18"/>
        <v>0</v>
      </c>
      <c r="J205" s="169">
        <f t="shared" si="19"/>
        <v>1</v>
      </c>
    </row>
    <row r="206" spans="1:10" ht="33.75" outlineLevel="2">
      <c r="A206" s="116" t="s">
        <v>150</v>
      </c>
      <c r="B206" s="172" t="s">
        <v>257</v>
      </c>
      <c r="C206" s="117" t="s">
        <v>202</v>
      </c>
      <c r="D206" s="117" t="s">
        <v>268</v>
      </c>
      <c r="E206" s="117" t="s">
        <v>214</v>
      </c>
      <c r="F206" s="118">
        <v>611</v>
      </c>
      <c r="G206" s="119">
        <v>107.5</v>
      </c>
      <c r="H206" s="217">
        <v>107.5</v>
      </c>
      <c r="I206" s="168">
        <f t="shared" si="18"/>
        <v>0</v>
      </c>
      <c r="J206" s="169">
        <f t="shared" si="19"/>
        <v>1</v>
      </c>
    </row>
    <row r="207" spans="1:10" ht="12.75" outlineLevel="2">
      <c r="A207" s="151" t="s">
        <v>466</v>
      </c>
      <c r="B207" s="172" t="s">
        <v>257</v>
      </c>
      <c r="C207" s="117" t="s">
        <v>202</v>
      </c>
      <c r="D207" s="117" t="s">
        <v>268</v>
      </c>
      <c r="E207" s="117" t="s">
        <v>167</v>
      </c>
      <c r="F207" s="117"/>
      <c r="G207" s="119">
        <v>304.7</v>
      </c>
      <c r="H207" s="217">
        <v>304.7</v>
      </c>
      <c r="I207" s="168">
        <f t="shared" si="18"/>
        <v>0</v>
      </c>
      <c r="J207" s="169">
        <f t="shared" si="19"/>
        <v>1</v>
      </c>
    </row>
    <row r="208" spans="1:10" ht="33.75" outlineLevel="2">
      <c r="A208" s="116" t="s">
        <v>187</v>
      </c>
      <c r="B208" s="172" t="s">
        <v>257</v>
      </c>
      <c r="C208" s="117" t="s">
        <v>202</v>
      </c>
      <c r="D208" s="117" t="s">
        <v>268</v>
      </c>
      <c r="E208" s="117" t="s">
        <v>215</v>
      </c>
      <c r="F208" s="117"/>
      <c r="G208" s="119">
        <v>304.7</v>
      </c>
      <c r="H208" s="217">
        <v>304.7</v>
      </c>
      <c r="I208" s="168">
        <f t="shared" si="18"/>
        <v>0</v>
      </c>
      <c r="J208" s="169">
        <f t="shared" si="19"/>
        <v>1</v>
      </c>
    </row>
    <row r="209" spans="1:10" ht="22.5" outlineLevel="2">
      <c r="A209" s="116" t="s">
        <v>148</v>
      </c>
      <c r="B209" s="172" t="s">
        <v>257</v>
      </c>
      <c r="C209" s="117" t="s">
        <v>202</v>
      </c>
      <c r="D209" s="117" t="s">
        <v>268</v>
      </c>
      <c r="E209" s="117" t="s">
        <v>215</v>
      </c>
      <c r="F209" s="118">
        <v>600</v>
      </c>
      <c r="G209" s="119">
        <v>304.7</v>
      </c>
      <c r="H209" s="217">
        <v>304.7</v>
      </c>
      <c r="I209" s="168">
        <f t="shared" si="18"/>
        <v>0</v>
      </c>
      <c r="J209" s="169">
        <f t="shared" si="19"/>
        <v>1</v>
      </c>
    </row>
    <row r="210" spans="1:10" ht="12.75" outlineLevel="2">
      <c r="A210" s="116" t="s">
        <v>149</v>
      </c>
      <c r="B210" s="172" t="s">
        <v>257</v>
      </c>
      <c r="C210" s="117" t="s">
        <v>202</v>
      </c>
      <c r="D210" s="117" t="s">
        <v>268</v>
      </c>
      <c r="E210" s="117" t="s">
        <v>215</v>
      </c>
      <c r="F210" s="118">
        <v>610</v>
      </c>
      <c r="G210" s="119">
        <v>304.7</v>
      </c>
      <c r="H210" s="217">
        <v>304.7</v>
      </c>
      <c r="I210" s="168">
        <f t="shared" si="18"/>
        <v>0</v>
      </c>
      <c r="J210" s="169">
        <f t="shared" si="19"/>
        <v>1</v>
      </c>
    </row>
    <row r="211" spans="1:10" ht="33.75" outlineLevel="2">
      <c r="A211" s="116" t="s">
        <v>150</v>
      </c>
      <c r="B211" s="172" t="s">
        <v>257</v>
      </c>
      <c r="C211" s="117" t="s">
        <v>202</v>
      </c>
      <c r="D211" s="117" t="s">
        <v>268</v>
      </c>
      <c r="E211" s="117" t="s">
        <v>215</v>
      </c>
      <c r="F211" s="118">
        <v>611</v>
      </c>
      <c r="G211" s="119">
        <v>304.7</v>
      </c>
      <c r="H211" s="217">
        <v>304.7</v>
      </c>
      <c r="I211" s="168">
        <f t="shared" si="18"/>
        <v>0</v>
      </c>
      <c r="J211" s="169">
        <f t="shared" si="19"/>
        <v>1</v>
      </c>
    </row>
    <row r="212" spans="1:10" ht="12.75" outlineLevel="2">
      <c r="A212" s="159" t="s">
        <v>188</v>
      </c>
      <c r="B212" s="175" t="s">
        <v>257</v>
      </c>
      <c r="C212" s="110" t="s">
        <v>272</v>
      </c>
      <c r="D212" s="110"/>
      <c r="E212" s="110"/>
      <c r="F212" s="110"/>
      <c r="G212" s="178">
        <v>6</v>
      </c>
      <c r="H212" s="215">
        <v>6</v>
      </c>
      <c r="I212" s="170">
        <f t="shared" si="18"/>
        <v>0</v>
      </c>
      <c r="J212" s="171">
        <f t="shared" si="19"/>
        <v>1</v>
      </c>
    </row>
    <row r="213" spans="1:10" ht="12.75" outlineLevel="2">
      <c r="A213" s="160" t="s">
        <v>474</v>
      </c>
      <c r="B213" s="176" t="s">
        <v>257</v>
      </c>
      <c r="C213" s="113" t="s">
        <v>272</v>
      </c>
      <c r="D213" s="113" t="s">
        <v>268</v>
      </c>
      <c r="E213" s="113"/>
      <c r="F213" s="113"/>
      <c r="G213" s="115">
        <v>6</v>
      </c>
      <c r="H213" s="216">
        <v>6</v>
      </c>
      <c r="I213" s="166">
        <f t="shared" si="18"/>
        <v>0</v>
      </c>
      <c r="J213" s="167">
        <f t="shared" si="19"/>
        <v>1</v>
      </c>
    </row>
    <row r="214" spans="1:10" ht="22.5" outlineLevel="2">
      <c r="A214" s="157" t="s">
        <v>189</v>
      </c>
      <c r="B214" s="172" t="s">
        <v>257</v>
      </c>
      <c r="C214" s="117" t="s">
        <v>272</v>
      </c>
      <c r="D214" s="117" t="s">
        <v>268</v>
      </c>
      <c r="E214" s="117" t="s">
        <v>216</v>
      </c>
      <c r="F214" s="117"/>
      <c r="G214" s="119">
        <v>6</v>
      </c>
      <c r="H214" s="217">
        <v>6</v>
      </c>
      <c r="I214" s="168">
        <f aca="true" t="shared" si="20" ref="I214:I232">G214-H214</f>
        <v>0</v>
      </c>
      <c r="J214" s="169">
        <f aca="true" t="shared" si="21" ref="J214:J232">H214*100/G214/100</f>
        <v>1</v>
      </c>
    </row>
    <row r="215" spans="1:10" ht="24" customHeight="1" outlineLevel="2">
      <c r="A215" s="157" t="s">
        <v>190</v>
      </c>
      <c r="B215" s="172" t="s">
        <v>257</v>
      </c>
      <c r="C215" s="117" t="s">
        <v>272</v>
      </c>
      <c r="D215" s="117" t="s">
        <v>268</v>
      </c>
      <c r="E215" s="117" t="s">
        <v>217</v>
      </c>
      <c r="F215" s="117"/>
      <c r="G215" s="119">
        <v>6</v>
      </c>
      <c r="H215" s="217">
        <v>6</v>
      </c>
      <c r="I215" s="168">
        <f t="shared" si="20"/>
        <v>0</v>
      </c>
      <c r="J215" s="169">
        <f t="shared" si="21"/>
        <v>1</v>
      </c>
    </row>
    <row r="216" spans="1:10" ht="33.75" outlineLevel="2">
      <c r="A216" s="157" t="s">
        <v>191</v>
      </c>
      <c r="B216" s="172" t="s">
        <v>257</v>
      </c>
      <c r="C216" s="117" t="s">
        <v>272</v>
      </c>
      <c r="D216" s="117" t="s">
        <v>268</v>
      </c>
      <c r="E216" s="117" t="s">
        <v>218</v>
      </c>
      <c r="F216" s="117"/>
      <c r="G216" s="119">
        <v>6</v>
      </c>
      <c r="H216" s="217">
        <v>6</v>
      </c>
      <c r="I216" s="168">
        <f t="shared" si="20"/>
        <v>0</v>
      </c>
      <c r="J216" s="169">
        <f t="shared" si="21"/>
        <v>1</v>
      </c>
    </row>
    <row r="217" spans="1:10" ht="12.75" outlineLevel="2">
      <c r="A217" s="157" t="s">
        <v>192</v>
      </c>
      <c r="B217" s="172" t="s">
        <v>257</v>
      </c>
      <c r="C217" s="117" t="s">
        <v>272</v>
      </c>
      <c r="D217" s="117" t="s">
        <v>268</v>
      </c>
      <c r="E217" s="117" t="s">
        <v>218</v>
      </c>
      <c r="F217" s="117" t="s">
        <v>219</v>
      </c>
      <c r="G217" s="119">
        <v>6</v>
      </c>
      <c r="H217" s="217">
        <v>6</v>
      </c>
      <c r="I217" s="168">
        <f t="shared" si="20"/>
        <v>0</v>
      </c>
      <c r="J217" s="169">
        <f t="shared" si="21"/>
        <v>1</v>
      </c>
    </row>
    <row r="218" spans="1:10" ht="12" customHeight="1" outlineLevel="2">
      <c r="A218" s="157" t="s">
        <v>193</v>
      </c>
      <c r="B218" s="172" t="s">
        <v>257</v>
      </c>
      <c r="C218" s="117" t="s">
        <v>272</v>
      </c>
      <c r="D218" s="117" t="s">
        <v>268</v>
      </c>
      <c r="E218" s="117" t="s">
        <v>218</v>
      </c>
      <c r="F218" s="117" t="s">
        <v>220</v>
      </c>
      <c r="G218" s="119">
        <v>6</v>
      </c>
      <c r="H218" s="217">
        <v>6</v>
      </c>
      <c r="I218" s="168">
        <f t="shared" si="20"/>
        <v>0</v>
      </c>
      <c r="J218" s="169">
        <f t="shared" si="21"/>
        <v>1</v>
      </c>
    </row>
    <row r="219" spans="1:10" ht="22.5" outlineLevel="2">
      <c r="A219" s="157" t="s">
        <v>194</v>
      </c>
      <c r="B219" s="172" t="s">
        <v>257</v>
      </c>
      <c r="C219" s="117" t="s">
        <v>272</v>
      </c>
      <c r="D219" s="117" t="s">
        <v>268</v>
      </c>
      <c r="E219" s="117" t="s">
        <v>218</v>
      </c>
      <c r="F219" s="117" t="s">
        <v>221</v>
      </c>
      <c r="G219" s="119">
        <v>6</v>
      </c>
      <c r="H219" s="217">
        <v>6</v>
      </c>
      <c r="I219" s="168">
        <f t="shared" si="20"/>
        <v>0</v>
      </c>
      <c r="J219" s="169">
        <f t="shared" si="21"/>
        <v>1</v>
      </c>
    </row>
    <row r="220" spans="1:10" ht="12.75" outlineLevel="2">
      <c r="A220" s="124" t="s">
        <v>195</v>
      </c>
      <c r="B220" s="175" t="s">
        <v>257</v>
      </c>
      <c r="C220" s="110" t="s">
        <v>222</v>
      </c>
      <c r="D220" s="110"/>
      <c r="E220" s="161"/>
      <c r="F220" s="161"/>
      <c r="G220" s="178">
        <v>60.8</v>
      </c>
      <c r="H220" s="215">
        <v>60.8</v>
      </c>
      <c r="I220" s="170">
        <f t="shared" si="20"/>
        <v>0</v>
      </c>
      <c r="J220" s="171">
        <f t="shared" si="21"/>
        <v>1</v>
      </c>
    </row>
    <row r="221" spans="1:10" ht="21.75" outlineLevel="2">
      <c r="A221" s="129" t="s">
        <v>475</v>
      </c>
      <c r="B221" s="176" t="s">
        <v>257</v>
      </c>
      <c r="C221" s="113" t="s">
        <v>222</v>
      </c>
      <c r="D221" s="113" t="s">
        <v>277</v>
      </c>
      <c r="E221" s="135"/>
      <c r="F221" s="135"/>
      <c r="G221" s="115">
        <v>60.8</v>
      </c>
      <c r="H221" s="216">
        <v>60.8</v>
      </c>
      <c r="I221" s="166">
        <f t="shared" si="20"/>
        <v>0</v>
      </c>
      <c r="J221" s="167">
        <f t="shared" si="21"/>
        <v>1</v>
      </c>
    </row>
    <row r="222" spans="1:10" ht="12.75" outlineLevel="2">
      <c r="A222" s="116" t="s">
        <v>426</v>
      </c>
      <c r="B222" s="172" t="s">
        <v>257</v>
      </c>
      <c r="C222" s="117" t="s">
        <v>222</v>
      </c>
      <c r="D222" s="117" t="s">
        <v>277</v>
      </c>
      <c r="E222" s="128" t="s">
        <v>154</v>
      </c>
      <c r="F222" s="135"/>
      <c r="G222" s="119">
        <v>60.8</v>
      </c>
      <c r="H222" s="217">
        <v>60.8</v>
      </c>
      <c r="I222" s="168">
        <f t="shared" si="20"/>
        <v>0</v>
      </c>
      <c r="J222" s="169">
        <f t="shared" si="21"/>
        <v>1</v>
      </c>
    </row>
    <row r="223" spans="1:10" ht="33" customHeight="1" outlineLevel="2">
      <c r="A223" s="116" t="s">
        <v>196</v>
      </c>
      <c r="B223" s="172" t="s">
        <v>257</v>
      </c>
      <c r="C223" s="117" t="s">
        <v>222</v>
      </c>
      <c r="D223" s="117" t="s">
        <v>277</v>
      </c>
      <c r="E223" s="128" t="s">
        <v>223</v>
      </c>
      <c r="F223" s="128"/>
      <c r="G223" s="119">
        <v>60.8</v>
      </c>
      <c r="H223" s="217">
        <v>60.8</v>
      </c>
      <c r="I223" s="168">
        <f t="shared" si="20"/>
        <v>0</v>
      </c>
      <c r="J223" s="169">
        <f t="shared" si="21"/>
        <v>1</v>
      </c>
    </row>
    <row r="224" spans="1:10" ht="13.5" customHeight="1" outlineLevel="2">
      <c r="A224" s="123" t="s">
        <v>43</v>
      </c>
      <c r="B224" s="172" t="s">
        <v>257</v>
      </c>
      <c r="C224" s="117" t="s">
        <v>222</v>
      </c>
      <c r="D224" s="117" t="s">
        <v>277</v>
      </c>
      <c r="E224" s="128" t="s">
        <v>223</v>
      </c>
      <c r="F224" s="118">
        <v>200</v>
      </c>
      <c r="G224" s="119">
        <v>60.8</v>
      </c>
      <c r="H224" s="217">
        <v>60.8</v>
      </c>
      <c r="I224" s="168">
        <f t="shared" si="20"/>
        <v>0</v>
      </c>
      <c r="J224" s="169">
        <f t="shared" si="21"/>
        <v>1</v>
      </c>
    </row>
    <row r="225" spans="1:10" ht="22.5" outlineLevel="2">
      <c r="A225" s="123" t="s">
        <v>127</v>
      </c>
      <c r="B225" s="172" t="s">
        <v>257</v>
      </c>
      <c r="C225" s="117" t="s">
        <v>222</v>
      </c>
      <c r="D225" s="117" t="s">
        <v>277</v>
      </c>
      <c r="E225" s="128" t="s">
        <v>223</v>
      </c>
      <c r="F225" s="118">
        <v>240</v>
      </c>
      <c r="G225" s="119">
        <v>60.8</v>
      </c>
      <c r="H225" s="217">
        <v>60.8</v>
      </c>
      <c r="I225" s="168">
        <f t="shared" si="20"/>
        <v>0</v>
      </c>
      <c r="J225" s="169">
        <f t="shared" si="21"/>
        <v>1</v>
      </c>
    </row>
    <row r="226" spans="1:10" ht="22.5" outlineLevel="2">
      <c r="A226" s="116" t="s">
        <v>46</v>
      </c>
      <c r="B226" s="172" t="s">
        <v>257</v>
      </c>
      <c r="C226" s="117" t="s">
        <v>222</v>
      </c>
      <c r="D226" s="117" t="s">
        <v>277</v>
      </c>
      <c r="E226" s="128" t="s">
        <v>223</v>
      </c>
      <c r="F226" s="118">
        <v>244</v>
      </c>
      <c r="G226" s="119">
        <v>60.8</v>
      </c>
      <c r="H226" s="217">
        <v>60.8</v>
      </c>
      <c r="I226" s="168">
        <f t="shared" si="20"/>
        <v>0</v>
      </c>
      <c r="J226" s="169">
        <f t="shared" si="21"/>
        <v>1</v>
      </c>
    </row>
    <row r="227" spans="1:10" ht="22.5" outlineLevel="2">
      <c r="A227" s="133" t="s">
        <v>197</v>
      </c>
      <c r="B227" s="175" t="s">
        <v>257</v>
      </c>
      <c r="C227" s="110" t="s">
        <v>75</v>
      </c>
      <c r="D227" s="117"/>
      <c r="E227" s="128"/>
      <c r="F227" s="128"/>
      <c r="G227" s="178">
        <v>8.8</v>
      </c>
      <c r="H227" s="215">
        <v>0</v>
      </c>
      <c r="I227" s="170">
        <f t="shared" si="20"/>
        <v>8.8</v>
      </c>
      <c r="J227" s="171">
        <f t="shared" si="21"/>
        <v>0</v>
      </c>
    </row>
    <row r="228" spans="1:10" ht="21.75" outlineLevel="2">
      <c r="A228" s="112" t="s">
        <v>198</v>
      </c>
      <c r="B228" s="176" t="s">
        <v>257</v>
      </c>
      <c r="C228" s="113" t="s">
        <v>75</v>
      </c>
      <c r="D228" s="113" t="s">
        <v>268</v>
      </c>
      <c r="E228" s="114"/>
      <c r="F228" s="121"/>
      <c r="G228" s="115">
        <v>8.8</v>
      </c>
      <c r="H228" s="216">
        <v>0</v>
      </c>
      <c r="I228" s="166">
        <f t="shared" si="20"/>
        <v>8.8</v>
      </c>
      <c r="J228" s="167">
        <f t="shared" si="21"/>
        <v>0</v>
      </c>
    </row>
    <row r="229" spans="1:10" ht="12.75" outlineLevel="2">
      <c r="A229" s="116" t="s">
        <v>199</v>
      </c>
      <c r="B229" s="172" t="s">
        <v>257</v>
      </c>
      <c r="C229" s="117" t="s">
        <v>75</v>
      </c>
      <c r="D229" s="117" t="s">
        <v>268</v>
      </c>
      <c r="E229" s="118" t="s">
        <v>224</v>
      </c>
      <c r="F229" s="120"/>
      <c r="G229" s="119">
        <v>8.8</v>
      </c>
      <c r="H229" s="217">
        <v>0</v>
      </c>
      <c r="I229" s="168">
        <f t="shared" si="20"/>
        <v>8.8</v>
      </c>
      <c r="J229" s="169">
        <f t="shared" si="21"/>
        <v>0</v>
      </c>
    </row>
    <row r="230" spans="1:10" ht="12.75" outlineLevel="2">
      <c r="A230" s="116" t="s">
        <v>476</v>
      </c>
      <c r="B230" s="172" t="s">
        <v>257</v>
      </c>
      <c r="C230" s="117" t="s">
        <v>75</v>
      </c>
      <c r="D230" s="117" t="s">
        <v>268</v>
      </c>
      <c r="E230" s="118" t="s">
        <v>225</v>
      </c>
      <c r="F230" s="120"/>
      <c r="G230" s="119">
        <v>8.8</v>
      </c>
      <c r="H230" s="217">
        <v>0</v>
      </c>
      <c r="I230" s="168">
        <f t="shared" si="20"/>
        <v>8.8</v>
      </c>
      <c r="J230" s="169">
        <f t="shared" si="21"/>
        <v>0</v>
      </c>
    </row>
    <row r="231" spans="1:10" ht="22.5" outlineLevel="2">
      <c r="A231" s="116" t="s">
        <v>200</v>
      </c>
      <c r="B231" s="172" t="s">
        <v>257</v>
      </c>
      <c r="C231" s="117" t="s">
        <v>75</v>
      </c>
      <c r="D231" s="117" t="s">
        <v>268</v>
      </c>
      <c r="E231" s="118" t="s">
        <v>225</v>
      </c>
      <c r="F231" s="120" t="s">
        <v>271</v>
      </c>
      <c r="G231" s="119">
        <v>8.8</v>
      </c>
      <c r="H231" s="217">
        <v>0</v>
      </c>
      <c r="I231" s="168">
        <f t="shared" si="20"/>
        <v>8.8</v>
      </c>
      <c r="J231" s="169">
        <f t="shared" si="21"/>
        <v>0</v>
      </c>
    </row>
    <row r="232" spans="1:10" ht="12.75" outlineLevel="2">
      <c r="A232" s="116" t="s">
        <v>201</v>
      </c>
      <c r="B232" s="172" t="s">
        <v>257</v>
      </c>
      <c r="C232" s="117" t="s">
        <v>75</v>
      </c>
      <c r="D232" s="117" t="s">
        <v>268</v>
      </c>
      <c r="E232" s="118" t="s">
        <v>225</v>
      </c>
      <c r="F232" s="120" t="s">
        <v>226</v>
      </c>
      <c r="G232" s="119">
        <v>8.8</v>
      </c>
      <c r="H232" s="217">
        <v>0</v>
      </c>
      <c r="I232" s="168">
        <f t="shared" si="20"/>
        <v>8.8</v>
      </c>
      <c r="J232" s="169">
        <f t="shared" si="21"/>
        <v>0</v>
      </c>
    </row>
    <row r="233" spans="1:10" s="65" customFormat="1" ht="12.75" outlineLevel="4">
      <c r="A233" s="203" t="s">
        <v>366</v>
      </c>
      <c r="B233" s="203"/>
      <c r="C233" s="203"/>
      <c r="D233" s="203"/>
      <c r="E233" s="203"/>
      <c r="F233" s="203"/>
      <c r="G233" s="182">
        <v>28600</v>
      </c>
      <c r="H233" s="182">
        <v>25809.9</v>
      </c>
      <c r="I233" s="170">
        <f>G233-H233</f>
        <v>2790.0999999999985</v>
      </c>
      <c r="J233" s="171">
        <f>H233*100/G233/100</f>
        <v>0.902444055944056</v>
      </c>
    </row>
    <row r="234" spans="1:10" ht="12.75" outlineLevel="4">
      <c r="A234" s="183"/>
      <c r="B234" s="183"/>
      <c r="C234" s="183"/>
      <c r="D234" s="183"/>
      <c r="E234" s="183"/>
      <c r="F234" s="183"/>
      <c r="G234" s="184"/>
      <c r="H234" s="184"/>
      <c r="I234" s="184"/>
      <c r="J234" s="185"/>
    </row>
    <row r="235" spans="1:10" ht="12.75">
      <c r="A235" s="186"/>
      <c r="B235" s="188"/>
      <c r="C235" s="188"/>
      <c r="D235" s="188"/>
      <c r="E235" s="188"/>
      <c r="F235" s="188"/>
      <c r="G235" s="188"/>
      <c r="H235" s="188"/>
      <c r="I235" s="189"/>
      <c r="J235" s="190"/>
    </row>
    <row r="236" spans="1:10" s="69" customFormat="1" ht="22.5">
      <c r="A236" s="191" t="s">
        <v>351</v>
      </c>
      <c r="B236" s="192" t="s">
        <v>352</v>
      </c>
      <c r="C236" s="192"/>
      <c r="D236" s="192" t="s">
        <v>352</v>
      </c>
      <c r="E236" s="192" t="s">
        <v>352</v>
      </c>
      <c r="F236" s="192" t="s">
        <v>352</v>
      </c>
      <c r="G236" s="193">
        <v>-4596.9</v>
      </c>
      <c r="H236" s="193">
        <v>-2636.8</v>
      </c>
      <c r="I236" s="194" t="s">
        <v>352</v>
      </c>
      <c r="J236" s="194" t="s">
        <v>352</v>
      </c>
    </row>
  </sheetData>
  <mergeCells count="11">
    <mergeCell ref="A1:J1"/>
    <mergeCell ref="A9:J9"/>
    <mergeCell ref="I10:J10"/>
    <mergeCell ref="A10:A11"/>
    <mergeCell ref="B10:B11"/>
    <mergeCell ref="D10:D11"/>
    <mergeCell ref="E10:E11"/>
    <mergeCell ref="F10:F11"/>
    <mergeCell ref="A233:F233"/>
    <mergeCell ref="G10:G11"/>
    <mergeCell ref="H10:H11"/>
  </mergeCells>
  <printOptions/>
  <pageMargins left="0.3937007874015748" right="0.3937007874015748" top="0.7874015748031497" bottom="0.5905511811023623" header="0.5118110236220472" footer="0.5118110236220472"/>
  <pageSetup fitToHeight="17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6"/>
  <sheetViews>
    <sheetView view="pageBreakPreview" zoomScaleSheetLayoutView="100" workbookViewId="0" topLeftCell="A1">
      <selection activeCell="I17" sqref="I17"/>
    </sheetView>
  </sheetViews>
  <sheetFormatPr defaultColWidth="9.00390625" defaultRowHeight="12.75" outlineLevelRow="4"/>
  <cols>
    <col min="1" max="1" width="43.875" style="15" customWidth="1"/>
    <col min="2" max="3" width="7.125" style="22" customWidth="1"/>
    <col min="4" max="4" width="8.25390625" style="22" customWidth="1"/>
    <col min="5" max="5" width="9.375" style="22" customWidth="1"/>
    <col min="6" max="6" width="6.75390625" style="22" customWidth="1"/>
    <col min="7" max="7" width="11.75390625" style="22" customWidth="1"/>
    <col min="8" max="8" width="10.375" style="22" customWidth="1"/>
    <col min="9" max="9" width="8.625" style="20" customWidth="1"/>
    <col min="10" max="10" width="11.25390625" style="21" customWidth="1"/>
    <col min="11" max="14" width="11.875" style="22" customWidth="1"/>
    <col min="15" max="16384" width="4.625" style="22" customWidth="1"/>
  </cols>
  <sheetData>
    <row r="1" spans="1:10" ht="12.75">
      <c r="A1" s="204" t="s">
        <v>490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2.75">
      <c r="A2" s="90"/>
      <c r="B2" s="90"/>
      <c r="C2" s="90"/>
      <c r="D2" s="90"/>
      <c r="E2" s="90"/>
      <c r="F2" s="90"/>
      <c r="G2" s="90"/>
      <c r="H2" s="90"/>
      <c r="I2" s="91"/>
      <c r="J2" s="91" t="s">
        <v>489</v>
      </c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1" t="s">
        <v>485</v>
      </c>
    </row>
    <row r="4" spans="1:10" ht="12.75">
      <c r="A4" s="90"/>
      <c r="B4" s="90"/>
      <c r="C4" s="90"/>
      <c r="D4" s="90"/>
      <c r="E4" s="90"/>
      <c r="F4" s="90"/>
      <c r="G4" s="90"/>
      <c r="H4" s="90"/>
      <c r="I4" s="90"/>
      <c r="J4" s="91" t="s">
        <v>486</v>
      </c>
    </row>
    <row r="5" spans="1:10" ht="12.75">
      <c r="A5" s="80" t="s">
        <v>477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80" t="s">
        <v>422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80" t="s">
        <v>108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2.75">
      <c r="A8" s="205" t="s">
        <v>347</v>
      </c>
      <c r="B8" s="205"/>
      <c r="C8" s="205"/>
      <c r="D8" s="205"/>
      <c r="E8" s="205"/>
      <c r="F8" s="205"/>
      <c r="G8" s="205"/>
      <c r="H8" s="205"/>
      <c r="I8" s="205"/>
      <c r="J8" s="205"/>
    </row>
    <row r="9" spans="1:10" ht="26.25" customHeight="1">
      <c r="A9" s="201" t="s">
        <v>256</v>
      </c>
      <c r="B9" s="201" t="s">
        <v>348</v>
      </c>
      <c r="C9" s="162" t="s">
        <v>58</v>
      </c>
      <c r="D9" s="201" t="s">
        <v>59</v>
      </c>
      <c r="E9" s="201" t="s">
        <v>349</v>
      </c>
      <c r="F9" s="201" t="s">
        <v>350</v>
      </c>
      <c r="G9" s="201" t="s">
        <v>254</v>
      </c>
      <c r="H9" s="201" t="s">
        <v>255</v>
      </c>
      <c r="I9" s="206" t="s">
        <v>369</v>
      </c>
      <c r="J9" s="207"/>
    </row>
    <row r="10" spans="1:10" ht="12.75">
      <c r="A10" s="202"/>
      <c r="B10" s="202"/>
      <c r="C10" s="163"/>
      <c r="D10" s="202"/>
      <c r="E10" s="202"/>
      <c r="F10" s="202"/>
      <c r="G10" s="202"/>
      <c r="H10" s="202"/>
      <c r="I10" s="164" t="s">
        <v>253</v>
      </c>
      <c r="J10" s="165" t="s">
        <v>368</v>
      </c>
    </row>
    <row r="11" spans="1:10" ht="36">
      <c r="A11" s="187" t="s">
        <v>478</v>
      </c>
      <c r="B11" s="125" t="s">
        <v>365</v>
      </c>
      <c r="C11" s="126"/>
      <c r="D11" s="126"/>
      <c r="E11" s="126"/>
      <c r="F11" s="126"/>
      <c r="G11" s="219">
        <v>28600</v>
      </c>
      <c r="H11" s="219">
        <v>25809.9</v>
      </c>
      <c r="I11" s="127">
        <f aca="true" t="shared" si="0" ref="I11:I67">G11-H11</f>
        <v>2790.0999999999985</v>
      </c>
      <c r="J11" s="107">
        <f aca="true" t="shared" si="1" ref="J11:J67">H11*100/G11/100</f>
        <v>0.902444055944056</v>
      </c>
    </row>
    <row r="12" spans="1:10" ht="12.75">
      <c r="A12" s="108" t="s">
        <v>31</v>
      </c>
      <c r="B12" s="175" t="s">
        <v>257</v>
      </c>
      <c r="C12" s="109" t="s">
        <v>268</v>
      </c>
      <c r="D12" s="110" t="s">
        <v>60</v>
      </c>
      <c r="E12" s="111" t="s">
        <v>60</v>
      </c>
      <c r="F12" s="111"/>
      <c r="G12" s="220">
        <v>4204.3</v>
      </c>
      <c r="H12" s="215">
        <v>4197.4</v>
      </c>
      <c r="I12" s="170">
        <f t="shared" si="0"/>
        <v>6.900000000000546</v>
      </c>
      <c r="J12" s="171">
        <f t="shared" si="1"/>
        <v>0.9983588231096732</v>
      </c>
    </row>
    <row r="13" spans="1:10" ht="24" outlineLevel="1">
      <c r="A13" s="112" t="s">
        <v>32</v>
      </c>
      <c r="B13" s="176" t="s">
        <v>257</v>
      </c>
      <c r="C13" s="113" t="s">
        <v>268</v>
      </c>
      <c r="D13" s="113" t="s">
        <v>270</v>
      </c>
      <c r="E13" s="114"/>
      <c r="F13" s="114"/>
      <c r="G13" s="221">
        <v>895.6</v>
      </c>
      <c r="H13" s="216">
        <v>895.6</v>
      </c>
      <c r="I13" s="166">
        <f t="shared" si="0"/>
        <v>0</v>
      </c>
      <c r="J13" s="167">
        <f t="shared" si="1"/>
        <v>1</v>
      </c>
    </row>
    <row r="14" spans="1:10" ht="36" outlineLevel="2">
      <c r="A14" s="116" t="s">
        <v>33</v>
      </c>
      <c r="B14" s="172" t="s">
        <v>257</v>
      </c>
      <c r="C14" s="117" t="s">
        <v>268</v>
      </c>
      <c r="D14" s="117" t="s">
        <v>270</v>
      </c>
      <c r="E14" s="118" t="s">
        <v>61</v>
      </c>
      <c r="F14" s="118"/>
      <c r="G14" s="222">
        <v>895.6</v>
      </c>
      <c r="H14" s="217">
        <v>895.6</v>
      </c>
      <c r="I14" s="168">
        <f t="shared" si="0"/>
        <v>0</v>
      </c>
      <c r="J14" s="169">
        <f t="shared" si="1"/>
        <v>1</v>
      </c>
    </row>
    <row r="15" spans="1:10" ht="12.75" outlineLevel="3">
      <c r="A15" s="116" t="s">
        <v>34</v>
      </c>
      <c r="B15" s="172" t="s">
        <v>257</v>
      </c>
      <c r="C15" s="117" t="s">
        <v>268</v>
      </c>
      <c r="D15" s="117" t="s">
        <v>270</v>
      </c>
      <c r="E15" s="118" t="s">
        <v>62</v>
      </c>
      <c r="F15" s="120"/>
      <c r="G15" s="222">
        <v>895.6</v>
      </c>
      <c r="H15" s="217">
        <v>895.6</v>
      </c>
      <c r="I15" s="168">
        <f t="shared" si="0"/>
        <v>0</v>
      </c>
      <c r="J15" s="169">
        <f t="shared" si="1"/>
        <v>1</v>
      </c>
    </row>
    <row r="16" spans="1:10" ht="22.5" customHeight="1" outlineLevel="4">
      <c r="A16" s="116" t="s">
        <v>35</v>
      </c>
      <c r="B16" s="172" t="s">
        <v>257</v>
      </c>
      <c r="C16" s="117" t="s">
        <v>268</v>
      </c>
      <c r="D16" s="117" t="s">
        <v>270</v>
      </c>
      <c r="E16" s="118" t="s">
        <v>63</v>
      </c>
      <c r="F16" s="120"/>
      <c r="G16" s="222">
        <v>895.6</v>
      </c>
      <c r="H16" s="217">
        <v>895.6</v>
      </c>
      <c r="I16" s="168">
        <f t="shared" si="0"/>
        <v>0</v>
      </c>
      <c r="J16" s="169">
        <f t="shared" si="1"/>
        <v>1</v>
      </c>
    </row>
    <row r="17" spans="1:10" ht="48" outlineLevel="4">
      <c r="A17" s="116" t="s">
        <v>36</v>
      </c>
      <c r="B17" s="172" t="s">
        <v>257</v>
      </c>
      <c r="C17" s="117" t="s">
        <v>268</v>
      </c>
      <c r="D17" s="117" t="s">
        <v>270</v>
      </c>
      <c r="E17" s="118" t="s">
        <v>63</v>
      </c>
      <c r="F17" s="120" t="s">
        <v>64</v>
      </c>
      <c r="G17" s="222">
        <v>895.6</v>
      </c>
      <c r="H17" s="217">
        <v>895.6</v>
      </c>
      <c r="I17" s="168">
        <f t="shared" si="0"/>
        <v>0</v>
      </c>
      <c r="J17" s="169">
        <f t="shared" si="1"/>
        <v>1</v>
      </c>
    </row>
    <row r="18" spans="1:10" ht="24" outlineLevel="3">
      <c r="A18" s="116" t="s">
        <v>37</v>
      </c>
      <c r="B18" s="172" t="s">
        <v>257</v>
      </c>
      <c r="C18" s="117" t="s">
        <v>268</v>
      </c>
      <c r="D18" s="117" t="s">
        <v>270</v>
      </c>
      <c r="E18" s="118" t="s">
        <v>63</v>
      </c>
      <c r="F18" s="120" t="s">
        <v>65</v>
      </c>
      <c r="G18" s="222">
        <v>895.6</v>
      </c>
      <c r="H18" s="217">
        <v>895.6</v>
      </c>
      <c r="I18" s="168">
        <f t="shared" si="0"/>
        <v>0</v>
      </c>
      <c r="J18" s="169">
        <f t="shared" si="1"/>
        <v>1</v>
      </c>
    </row>
    <row r="19" spans="1:10" ht="12.75" outlineLevel="4">
      <c r="A19" s="116" t="s">
        <v>38</v>
      </c>
      <c r="B19" s="172" t="s">
        <v>257</v>
      </c>
      <c r="C19" s="117" t="s">
        <v>268</v>
      </c>
      <c r="D19" s="117" t="s">
        <v>270</v>
      </c>
      <c r="E19" s="118" t="s">
        <v>63</v>
      </c>
      <c r="F19" s="120" t="s">
        <v>66</v>
      </c>
      <c r="G19" s="222">
        <v>895.6</v>
      </c>
      <c r="H19" s="217">
        <v>895.6</v>
      </c>
      <c r="I19" s="168">
        <f t="shared" si="0"/>
        <v>0</v>
      </c>
      <c r="J19" s="169">
        <f t="shared" si="1"/>
        <v>1</v>
      </c>
    </row>
    <row r="20" spans="1:10" ht="36" outlineLevel="2">
      <c r="A20" s="112" t="s">
        <v>39</v>
      </c>
      <c r="B20" s="176" t="s">
        <v>257</v>
      </c>
      <c r="C20" s="113" t="s">
        <v>268</v>
      </c>
      <c r="D20" s="113" t="s">
        <v>283</v>
      </c>
      <c r="E20" s="114"/>
      <c r="F20" s="121"/>
      <c r="G20" s="221">
        <v>2850.5</v>
      </c>
      <c r="H20" s="216">
        <v>2843.7</v>
      </c>
      <c r="I20" s="166">
        <f t="shared" si="0"/>
        <v>6.800000000000182</v>
      </c>
      <c r="J20" s="167">
        <f t="shared" si="1"/>
        <v>0.9976144536046307</v>
      </c>
    </row>
    <row r="21" spans="1:10" ht="36" outlineLevel="3">
      <c r="A21" s="116" t="s">
        <v>40</v>
      </c>
      <c r="B21" s="172" t="s">
        <v>257</v>
      </c>
      <c r="C21" s="117" t="s">
        <v>268</v>
      </c>
      <c r="D21" s="117" t="s">
        <v>283</v>
      </c>
      <c r="E21" s="118" t="s">
        <v>61</v>
      </c>
      <c r="F21" s="120"/>
      <c r="G21" s="222">
        <v>2850.5</v>
      </c>
      <c r="H21" s="217">
        <v>2843.7</v>
      </c>
      <c r="I21" s="168">
        <f t="shared" si="0"/>
        <v>6.800000000000182</v>
      </c>
      <c r="J21" s="169">
        <f t="shared" si="1"/>
        <v>0.9976144536046307</v>
      </c>
    </row>
    <row r="22" spans="1:10" ht="12.75" outlineLevel="4">
      <c r="A22" s="116" t="s">
        <v>41</v>
      </c>
      <c r="B22" s="172" t="s">
        <v>257</v>
      </c>
      <c r="C22" s="117" t="s">
        <v>268</v>
      </c>
      <c r="D22" s="117" t="s">
        <v>283</v>
      </c>
      <c r="E22" s="118" t="s">
        <v>67</v>
      </c>
      <c r="F22" s="120"/>
      <c r="G22" s="222">
        <v>2850.5</v>
      </c>
      <c r="H22" s="217">
        <v>2843.7</v>
      </c>
      <c r="I22" s="168">
        <f t="shared" si="0"/>
        <v>6.800000000000182</v>
      </c>
      <c r="J22" s="169">
        <f t="shared" si="1"/>
        <v>0.9976144536046307</v>
      </c>
    </row>
    <row r="23" spans="1:10" ht="24" outlineLevel="3">
      <c r="A23" s="116" t="s">
        <v>42</v>
      </c>
      <c r="B23" s="172" t="s">
        <v>257</v>
      </c>
      <c r="C23" s="117" t="s">
        <v>268</v>
      </c>
      <c r="D23" s="117" t="s">
        <v>283</v>
      </c>
      <c r="E23" s="118" t="s">
        <v>68</v>
      </c>
      <c r="F23" s="120"/>
      <c r="G23" s="222">
        <v>2850.5</v>
      </c>
      <c r="H23" s="217">
        <v>2843.7</v>
      </c>
      <c r="I23" s="168">
        <f t="shared" si="0"/>
        <v>6.800000000000182</v>
      </c>
      <c r="J23" s="169">
        <f t="shared" si="1"/>
        <v>0.9976144536046307</v>
      </c>
    </row>
    <row r="24" spans="1:10" ht="48" outlineLevel="4">
      <c r="A24" s="116" t="s">
        <v>36</v>
      </c>
      <c r="B24" s="172" t="s">
        <v>257</v>
      </c>
      <c r="C24" s="117" t="s">
        <v>268</v>
      </c>
      <c r="D24" s="117" t="s">
        <v>283</v>
      </c>
      <c r="E24" s="118" t="s">
        <v>68</v>
      </c>
      <c r="F24" s="120" t="s">
        <v>64</v>
      </c>
      <c r="G24" s="222">
        <v>2192.2</v>
      </c>
      <c r="H24" s="217">
        <v>2192</v>
      </c>
      <c r="I24" s="168">
        <f t="shared" si="0"/>
        <v>0.1999999999998181</v>
      </c>
      <c r="J24" s="169">
        <f t="shared" si="1"/>
        <v>0.9999087674482255</v>
      </c>
    </row>
    <row r="25" spans="1:10" ht="24" outlineLevel="1">
      <c r="A25" s="116" t="s">
        <v>37</v>
      </c>
      <c r="B25" s="172" t="s">
        <v>257</v>
      </c>
      <c r="C25" s="117" t="s">
        <v>268</v>
      </c>
      <c r="D25" s="117" t="s">
        <v>283</v>
      </c>
      <c r="E25" s="118" t="s">
        <v>68</v>
      </c>
      <c r="F25" s="120" t="s">
        <v>65</v>
      </c>
      <c r="G25" s="222">
        <v>2192.2</v>
      </c>
      <c r="H25" s="217">
        <v>2192</v>
      </c>
      <c r="I25" s="168">
        <f t="shared" si="0"/>
        <v>0.1999999999998181</v>
      </c>
      <c r="J25" s="169">
        <f t="shared" si="1"/>
        <v>0.9999087674482255</v>
      </c>
    </row>
    <row r="26" spans="1:10" ht="12.75" outlineLevel="2">
      <c r="A26" s="116" t="s">
        <v>38</v>
      </c>
      <c r="B26" s="172" t="s">
        <v>257</v>
      </c>
      <c r="C26" s="117" t="s">
        <v>268</v>
      </c>
      <c r="D26" s="117" t="s">
        <v>283</v>
      </c>
      <c r="E26" s="118" t="s">
        <v>68</v>
      </c>
      <c r="F26" s="120" t="s">
        <v>66</v>
      </c>
      <c r="G26" s="222">
        <v>2192.2</v>
      </c>
      <c r="H26" s="217">
        <v>2192</v>
      </c>
      <c r="I26" s="168">
        <f t="shared" si="0"/>
        <v>0.1999999999998181</v>
      </c>
      <c r="J26" s="169">
        <f t="shared" si="1"/>
        <v>0.9999087674482255</v>
      </c>
    </row>
    <row r="27" spans="1:10" ht="24" outlineLevel="3">
      <c r="A27" s="116" t="s">
        <v>43</v>
      </c>
      <c r="B27" s="172" t="s">
        <v>257</v>
      </c>
      <c r="C27" s="117" t="s">
        <v>268</v>
      </c>
      <c r="D27" s="117" t="s">
        <v>283</v>
      </c>
      <c r="E27" s="118" t="s">
        <v>68</v>
      </c>
      <c r="F27" s="120" t="s">
        <v>69</v>
      </c>
      <c r="G27" s="222">
        <v>648.7</v>
      </c>
      <c r="H27" s="217">
        <v>642.5</v>
      </c>
      <c r="I27" s="168">
        <f t="shared" si="0"/>
        <v>6.2000000000000455</v>
      </c>
      <c r="J27" s="169">
        <f t="shared" si="1"/>
        <v>0.9904424233081547</v>
      </c>
    </row>
    <row r="28" spans="1:10" ht="24" outlineLevel="3">
      <c r="A28" s="116" t="s">
        <v>44</v>
      </c>
      <c r="B28" s="172" t="s">
        <v>257</v>
      </c>
      <c r="C28" s="117" t="s">
        <v>268</v>
      </c>
      <c r="D28" s="117" t="s">
        <v>283</v>
      </c>
      <c r="E28" s="118" t="s">
        <v>68</v>
      </c>
      <c r="F28" s="120" t="s">
        <v>70</v>
      </c>
      <c r="G28" s="222">
        <v>648.7</v>
      </c>
      <c r="H28" s="217">
        <v>642.5</v>
      </c>
      <c r="I28" s="168">
        <f t="shared" si="0"/>
        <v>6.2000000000000455</v>
      </c>
      <c r="J28" s="169">
        <f t="shared" si="1"/>
        <v>0.9904424233081547</v>
      </c>
    </row>
    <row r="29" spans="1:10" ht="24" outlineLevel="4">
      <c r="A29" s="116" t="s">
        <v>45</v>
      </c>
      <c r="B29" s="172" t="s">
        <v>257</v>
      </c>
      <c r="C29" s="117" t="s">
        <v>268</v>
      </c>
      <c r="D29" s="117" t="s">
        <v>283</v>
      </c>
      <c r="E29" s="118" t="s">
        <v>68</v>
      </c>
      <c r="F29" s="120" t="s">
        <v>71</v>
      </c>
      <c r="G29" s="222">
        <v>312.1</v>
      </c>
      <c r="H29" s="217">
        <v>311.9</v>
      </c>
      <c r="I29" s="168">
        <f t="shared" si="0"/>
        <v>0.20000000000004547</v>
      </c>
      <c r="J29" s="169">
        <f t="shared" si="1"/>
        <v>0.9993591797500799</v>
      </c>
    </row>
    <row r="30" spans="1:10" ht="24" outlineLevel="3">
      <c r="A30" s="116" t="s">
        <v>46</v>
      </c>
      <c r="B30" s="172" t="s">
        <v>257</v>
      </c>
      <c r="C30" s="117" t="s">
        <v>268</v>
      </c>
      <c r="D30" s="117" t="s">
        <v>283</v>
      </c>
      <c r="E30" s="118" t="s">
        <v>68</v>
      </c>
      <c r="F30" s="120" t="s">
        <v>72</v>
      </c>
      <c r="G30" s="222">
        <v>336.6</v>
      </c>
      <c r="H30" s="217">
        <v>330.6</v>
      </c>
      <c r="I30" s="168">
        <f t="shared" si="0"/>
        <v>6</v>
      </c>
      <c r="J30" s="169">
        <f t="shared" si="1"/>
        <v>0.9821746880570409</v>
      </c>
    </row>
    <row r="31" spans="1:10" ht="12.75" outlineLevel="4">
      <c r="A31" s="116" t="s">
        <v>47</v>
      </c>
      <c r="B31" s="172" t="s">
        <v>257</v>
      </c>
      <c r="C31" s="117" t="s">
        <v>268</v>
      </c>
      <c r="D31" s="117" t="s">
        <v>283</v>
      </c>
      <c r="E31" s="118" t="s">
        <v>68</v>
      </c>
      <c r="F31" s="120" t="s">
        <v>274</v>
      </c>
      <c r="G31" s="222">
        <v>9.6</v>
      </c>
      <c r="H31" s="217">
        <v>9.2</v>
      </c>
      <c r="I31" s="168">
        <f t="shared" si="0"/>
        <v>0.40000000000000036</v>
      </c>
      <c r="J31" s="169">
        <f t="shared" si="1"/>
        <v>0.9583333333333333</v>
      </c>
    </row>
    <row r="32" spans="1:10" ht="24" outlineLevel="3">
      <c r="A32" s="116" t="s">
        <v>48</v>
      </c>
      <c r="B32" s="172" t="s">
        <v>257</v>
      </c>
      <c r="C32" s="117" t="s">
        <v>268</v>
      </c>
      <c r="D32" s="117" t="s">
        <v>283</v>
      </c>
      <c r="E32" s="118" t="s">
        <v>68</v>
      </c>
      <c r="F32" s="120" t="s">
        <v>73</v>
      </c>
      <c r="G32" s="222">
        <v>9.6</v>
      </c>
      <c r="H32" s="217">
        <v>9.2</v>
      </c>
      <c r="I32" s="168">
        <f t="shared" si="0"/>
        <v>0.40000000000000036</v>
      </c>
      <c r="J32" s="169">
        <f t="shared" si="1"/>
        <v>0.9583333333333333</v>
      </c>
    </row>
    <row r="33" spans="1:10" ht="24" outlineLevel="4">
      <c r="A33" s="116" t="s">
        <v>49</v>
      </c>
      <c r="B33" s="172" t="s">
        <v>257</v>
      </c>
      <c r="C33" s="117" t="s">
        <v>268</v>
      </c>
      <c r="D33" s="117" t="s">
        <v>283</v>
      </c>
      <c r="E33" s="118" t="s">
        <v>68</v>
      </c>
      <c r="F33" s="120" t="s">
        <v>74</v>
      </c>
      <c r="G33" s="222">
        <v>9.6</v>
      </c>
      <c r="H33" s="217">
        <v>9.2</v>
      </c>
      <c r="I33" s="168">
        <f t="shared" si="0"/>
        <v>0.40000000000000036</v>
      </c>
      <c r="J33" s="169">
        <f t="shared" si="1"/>
        <v>0.9583333333333333</v>
      </c>
    </row>
    <row r="34" spans="1:10" ht="12.75" outlineLevel="3">
      <c r="A34" s="112" t="s">
        <v>50</v>
      </c>
      <c r="B34" s="176" t="s">
        <v>257</v>
      </c>
      <c r="C34" s="113" t="s">
        <v>268</v>
      </c>
      <c r="D34" s="113" t="s">
        <v>75</v>
      </c>
      <c r="E34" s="114"/>
      <c r="F34" s="121"/>
      <c r="G34" s="221">
        <v>458.2</v>
      </c>
      <c r="H34" s="216">
        <v>458.1</v>
      </c>
      <c r="I34" s="166">
        <f t="shared" si="0"/>
        <v>0.0999999999999659</v>
      </c>
      <c r="J34" s="167">
        <f t="shared" si="1"/>
        <v>0.999781754692274</v>
      </c>
    </row>
    <row r="35" spans="1:10" ht="36" outlineLevel="4">
      <c r="A35" s="116" t="s">
        <v>51</v>
      </c>
      <c r="B35" s="172" t="s">
        <v>257</v>
      </c>
      <c r="C35" s="122" t="s">
        <v>268</v>
      </c>
      <c r="D35" s="122" t="s">
        <v>75</v>
      </c>
      <c r="E35" s="118" t="s">
        <v>76</v>
      </c>
      <c r="F35" s="120"/>
      <c r="G35" s="222">
        <v>441.5</v>
      </c>
      <c r="H35" s="217">
        <v>441.5</v>
      </c>
      <c r="I35" s="168">
        <f t="shared" si="0"/>
        <v>0</v>
      </c>
      <c r="J35" s="169">
        <f t="shared" si="1"/>
        <v>1</v>
      </c>
    </row>
    <row r="36" spans="1:10" ht="36" outlineLevel="3">
      <c r="A36" s="116" t="s">
        <v>52</v>
      </c>
      <c r="B36" s="172" t="s">
        <v>257</v>
      </c>
      <c r="C36" s="117" t="s">
        <v>268</v>
      </c>
      <c r="D36" s="117" t="s">
        <v>75</v>
      </c>
      <c r="E36" s="118" t="s">
        <v>77</v>
      </c>
      <c r="F36" s="120"/>
      <c r="G36" s="222">
        <v>69.5</v>
      </c>
      <c r="H36" s="217">
        <v>69.4</v>
      </c>
      <c r="I36" s="168">
        <f t="shared" si="0"/>
        <v>0.09999999999999432</v>
      </c>
      <c r="J36" s="169">
        <f t="shared" si="1"/>
        <v>0.9985611510791368</v>
      </c>
    </row>
    <row r="37" spans="1:10" ht="36" outlineLevel="4">
      <c r="A37" s="116" t="s">
        <v>53</v>
      </c>
      <c r="B37" s="172" t="s">
        <v>257</v>
      </c>
      <c r="C37" s="117" t="s">
        <v>268</v>
      </c>
      <c r="D37" s="117" t="s">
        <v>75</v>
      </c>
      <c r="E37" s="118" t="s">
        <v>78</v>
      </c>
      <c r="F37" s="120"/>
      <c r="G37" s="222">
        <v>69.5</v>
      </c>
      <c r="H37" s="217">
        <v>69.4</v>
      </c>
      <c r="I37" s="168">
        <f t="shared" si="0"/>
        <v>0.09999999999999432</v>
      </c>
      <c r="J37" s="169">
        <f t="shared" si="1"/>
        <v>0.9985611510791368</v>
      </c>
    </row>
    <row r="38" spans="1:10" ht="24" outlineLevel="4">
      <c r="A38" s="116" t="s">
        <v>43</v>
      </c>
      <c r="B38" s="172" t="s">
        <v>257</v>
      </c>
      <c r="C38" s="117" t="s">
        <v>268</v>
      </c>
      <c r="D38" s="117" t="s">
        <v>75</v>
      </c>
      <c r="E38" s="118" t="s">
        <v>78</v>
      </c>
      <c r="F38" s="120" t="s">
        <v>69</v>
      </c>
      <c r="G38" s="222">
        <v>69.5</v>
      </c>
      <c r="H38" s="217">
        <v>69.4</v>
      </c>
      <c r="I38" s="168">
        <f t="shared" si="0"/>
        <v>0.09999999999999432</v>
      </c>
      <c r="J38" s="169">
        <f t="shared" si="1"/>
        <v>0.9985611510791368</v>
      </c>
    </row>
    <row r="39" spans="1:10" ht="24" outlineLevel="3">
      <c r="A39" s="116" t="s">
        <v>44</v>
      </c>
      <c r="B39" s="172" t="s">
        <v>257</v>
      </c>
      <c r="C39" s="117" t="s">
        <v>268</v>
      </c>
      <c r="D39" s="117" t="s">
        <v>75</v>
      </c>
      <c r="E39" s="118" t="s">
        <v>78</v>
      </c>
      <c r="F39" s="120" t="s">
        <v>70</v>
      </c>
      <c r="G39" s="222">
        <v>69.5</v>
      </c>
      <c r="H39" s="217">
        <v>69.4</v>
      </c>
      <c r="I39" s="168">
        <f t="shared" si="0"/>
        <v>0.09999999999999432</v>
      </c>
      <c r="J39" s="169">
        <f t="shared" si="1"/>
        <v>0.9985611510791368</v>
      </c>
    </row>
    <row r="40" spans="1:10" ht="24.75" customHeight="1" outlineLevel="3">
      <c r="A40" s="116" t="s">
        <v>46</v>
      </c>
      <c r="B40" s="172" t="s">
        <v>257</v>
      </c>
      <c r="C40" s="117" t="s">
        <v>268</v>
      </c>
      <c r="D40" s="117" t="s">
        <v>75</v>
      </c>
      <c r="E40" s="118" t="s">
        <v>78</v>
      </c>
      <c r="F40" s="120" t="s">
        <v>72</v>
      </c>
      <c r="G40" s="222">
        <v>69.5</v>
      </c>
      <c r="H40" s="217">
        <v>69.4</v>
      </c>
      <c r="I40" s="168">
        <f t="shared" si="0"/>
        <v>0.09999999999999432</v>
      </c>
      <c r="J40" s="169">
        <f t="shared" si="1"/>
        <v>0.9985611510791368</v>
      </c>
    </row>
    <row r="41" spans="1:10" ht="24" outlineLevel="4">
      <c r="A41" s="116" t="s">
        <v>54</v>
      </c>
      <c r="B41" s="172" t="s">
        <v>257</v>
      </c>
      <c r="C41" s="117" t="s">
        <v>268</v>
      </c>
      <c r="D41" s="117" t="s">
        <v>75</v>
      </c>
      <c r="E41" s="118" t="s">
        <v>79</v>
      </c>
      <c r="F41" s="120"/>
      <c r="G41" s="222">
        <v>372</v>
      </c>
      <c r="H41" s="217">
        <v>372</v>
      </c>
      <c r="I41" s="168">
        <f t="shared" si="0"/>
        <v>0</v>
      </c>
      <c r="J41" s="169">
        <f t="shared" si="1"/>
        <v>1</v>
      </c>
    </row>
    <row r="42" spans="1:10" ht="12.75" outlineLevel="3">
      <c r="A42" s="116" t="s">
        <v>55</v>
      </c>
      <c r="B42" s="172" t="s">
        <v>257</v>
      </c>
      <c r="C42" s="117" t="s">
        <v>268</v>
      </c>
      <c r="D42" s="117" t="s">
        <v>75</v>
      </c>
      <c r="E42" s="118" t="s">
        <v>80</v>
      </c>
      <c r="F42" s="120"/>
      <c r="G42" s="222">
        <v>372</v>
      </c>
      <c r="H42" s="217">
        <v>372</v>
      </c>
      <c r="I42" s="168">
        <f t="shared" si="0"/>
        <v>0</v>
      </c>
      <c r="J42" s="169">
        <f t="shared" si="1"/>
        <v>1</v>
      </c>
    </row>
    <row r="43" spans="1:10" ht="36" outlineLevel="4">
      <c r="A43" s="116" t="s">
        <v>56</v>
      </c>
      <c r="B43" s="172" t="s">
        <v>257</v>
      </c>
      <c r="C43" s="117" t="s">
        <v>268</v>
      </c>
      <c r="D43" s="117" t="s">
        <v>75</v>
      </c>
      <c r="E43" s="118" t="s">
        <v>81</v>
      </c>
      <c r="F43" s="120"/>
      <c r="G43" s="222">
        <v>113.7</v>
      </c>
      <c r="H43" s="217">
        <v>113.7</v>
      </c>
      <c r="I43" s="168">
        <f t="shared" si="0"/>
        <v>0</v>
      </c>
      <c r="J43" s="169">
        <f t="shared" si="1"/>
        <v>1</v>
      </c>
    </row>
    <row r="44" spans="1:10" ht="12.75" outlineLevel="3">
      <c r="A44" s="116" t="s">
        <v>47</v>
      </c>
      <c r="B44" s="172" t="s">
        <v>257</v>
      </c>
      <c r="C44" s="117" t="s">
        <v>268</v>
      </c>
      <c r="D44" s="117" t="s">
        <v>75</v>
      </c>
      <c r="E44" s="118" t="s">
        <v>81</v>
      </c>
      <c r="F44" s="120" t="s">
        <v>274</v>
      </c>
      <c r="G44" s="222">
        <v>113.7</v>
      </c>
      <c r="H44" s="217">
        <v>113.7</v>
      </c>
      <c r="I44" s="168">
        <f t="shared" si="0"/>
        <v>0</v>
      </c>
      <c r="J44" s="169">
        <f t="shared" si="1"/>
        <v>1</v>
      </c>
    </row>
    <row r="45" spans="1:10" ht="24" outlineLevel="4">
      <c r="A45" s="116" t="s">
        <v>48</v>
      </c>
      <c r="B45" s="172" t="s">
        <v>257</v>
      </c>
      <c r="C45" s="117" t="s">
        <v>268</v>
      </c>
      <c r="D45" s="117" t="s">
        <v>75</v>
      </c>
      <c r="E45" s="118" t="s">
        <v>81</v>
      </c>
      <c r="F45" s="120" t="s">
        <v>73</v>
      </c>
      <c r="G45" s="222">
        <v>113.7</v>
      </c>
      <c r="H45" s="217">
        <v>113.7</v>
      </c>
      <c r="I45" s="168">
        <f t="shared" si="0"/>
        <v>0</v>
      </c>
      <c r="J45" s="169">
        <f t="shared" si="1"/>
        <v>1</v>
      </c>
    </row>
    <row r="46" spans="1:10" ht="24" outlineLevel="2">
      <c r="A46" s="116" t="s">
        <v>49</v>
      </c>
      <c r="B46" s="172" t="s">
        <v>257</v>
      </c>
      <c r="C46" s="117" t="s">
        <v>268</v>
      </c>
      <c r="D46" s="117" t="s">
        <v>75</v>
      </c>
      <c r="E46" s="118" t="s">
        <v>81</v>
      </c>
      <c r="F46" s="120" t="s">
        <v>74</v>
      </c>
      <c r="G46" s="222">
        <v>113.7</v>
      </c>
      <c r="H46" s="217">
        <v>113.7</v>
      </c>
      <c r="I46" s="168">
        <f t="shared" si="0"/>
        <v>0</v>
      </c>
      <c r="J46" s="169">
        <f t="shared" si="1"/>
        <v>1</v>
      </c>
    </row>
    <row r="47" spans="1:10" ht="24" outlineLevel="3">
      <c r="A47" s="116" t="s">
        <v>461</v>
      </c>
      <c r="B47" s="172" t="s">
        <v>257</v>
      </c>
      <c r="C47" s="117" t="s">
        <v>268</v>
      </c>
      <c r="D47" s="117" t="s">
        <v>75</v>
      </c>
      <c r="E47" s="118" t="s">
        <v>82</v>
      </c>
      <c r="F47" s="120"/>
      <c r="G47" s="222">
        <v>258.3</v>
      </c>
      <c r="H47" s="217">
        <v>258.3</v>
      </c>
      <c r="I47" s="168">
        <f t="shared" si="0"/>
        <v>0</v>
      </c>
      <c r="J47" s="169">
        <f t="shared" si="1"/>
        <v>1</v>
      </c>
    </row>
    <row r="48" spans="1:10" ht="24" outlineLevel="4">
      <c r="A48" s="116" t="s">
        <v>43</v>
      </c>
      <c r="B48" s="172" t="s">
        <v>257</v>
      </c>
      <c r="C48" s="117" t="s">
        <v>268</v>
      </c>
      <c r="D48" s="117" t="s">
        <v>75</v>
      </c>
      <c r="E48" s="118" t="s">
        <v>82</v>
      </c>
      <c r="F48" s="120" t="s">
        <v>69</v>
      </c>
      <c r="G48" s="222">
        <v>258.3</v>
      </c>
      <c r="H48" s="217">
        <v>258.3</v>
      </c>
      <c r="I48" s="168">
        <f t="shared" si="0"/>
        <v>0</v>
      </c>
      <c r="J48" s="169">
        <f t="shared" si="1"/>
        <v>1</v>
      </c>
    </row>
    <row r="49" spans="1:10" ht="24" outlineLevel="4">
      <c r="A49" s="116" t="s">
        <v>44</v>
      </c>
      <c r="B49" s="172" t="s">
        <v>257</v>
      </c>
      <c r="C49" s="117" t="s">
        <v>268</v>
      </c>
      <c r="D49" s="117" t="s">
        <v>75</v>
      </c>
      <c r="E49" s="118" t="s">
        <v>82</v>
      </c>
      <c r="F49" s="120" t="s">
        <v>70</v>
      </c>
      <c r="G49" s="222">
        <v>258.3</v>
      </c>
      <c r="H49" s="217">
        <v>258.3</v>
      </c>
      <c r="I49" s="168">
        <f t="shared" si="0"/>
        <v>0</v>
      </c>
      <c r="J49" s="169">
        <f t="shared" si="1"/>
        <v>1</v>
      </c>
    </row>
    <row r="50" spans="1:10" ht="24" outlineLevel="4">
      <c r="A50" s="116" t="s">
        <v>46</v>
      </c>
      <c r="B50" s="172" t="s">
        <v>257</v>
      </c>
      <c r="C50" s="117" t="s">
        <v>268</v>
      </c>
      <c r="D50" s="117" t="s">
        <v>75</v>
      </c>
      <c r="E50" s="118" t="s">
        <v>82</v>
      </c>
      <c r="F50" s="120" t="s">
        <v>72</v>
      </c>
      <c r="G50" s="222">
        <v>258.3</v>
      </c>
      <c r="H50" s="217">
        <v>258.3</v>
      </c>
      <c r="I50" s="168">
        <f t="shared" si="0"/>
        <v>0</v>
      </c>
      <c r="J50" s="169">
        <f t="shared" si="1"/>
        <v>1</v>
      </c>
    </row>
    <row r="51" spans="1:10" ht="12.75" outlineLevel="4">
      <c r="A51" s="116" t="s">
        <v>426</v>
      </c>
      <c r="B51" s="172" t="s">
        <v>257</v>
      </c>
      <c r="C51" s="117" t="s">
        <v>268</v>
      </c>
      <c r="D51" s="117" t="s">
        <v>75</v>
      </c>
      <c r="E51" s="118" t="s">
        <v>83</v>
      </c>
      <c r="F51" s="120"/>
      <c r="G51" s="222">
        <v>16.7</v>
      </c>
      <c r="H51" s="217">
        <v>16.7</v>
      </c>
      <c r="I51" s="168">
        <f t="shared" si="0"/>
        <v>0</v>
      </c>
      <c r="J51" s="169">
        <f t="shared" si="1"/>
        <v>1</v>
      </c>
    </row>
    <row r="52" spans="1:10" ht="33.75" outlineLevel="4">
      <c r="A52" s="123" t="s">
        <v>57</v>
      </c>
      <c r="B52" s="172" t="s">
        <v>257</v>
      </c>
      <c r="C52" s="117" t="s">
        <v>268</v>
      </c>
      <c r="D52" s="117" t="s">
        <v>75</v>
      </c>
      <c r="E52" s="118" t="s">
        <v>84</v>
      </c>
      <c r="F52" s="120"/>
      <c r="G52" s="222">
        <v>16.7</v>
      </c>
      <c r="H52" s="217">
        <v>16.7</v>
      </c>
      <c r="I52" s="168">
        <f t="shared" si="0"/>
        <v>0</v>
      </c>
      <c r="J52" s="169">
        <f t="shared" si="1"/>
        <v>1</v>
      </c>
    </row>
    <row r="53" spans="1:10" ht="24" outlineLevel="4">
      <c r="A53" s="116" t="s">
        <v>43</v>
      </c>
      <c r="B53" s="172" t="s">
        <v>257</v>
      </c>
      <c r="C53" s="117" t="s">
        <v>268</v>
      </c>
      <c r="D53" s="117" t="s">
        <v>75</v>
      </c>
      <c r="E53" s="118" t="s">
        <v>84</v>
      </c>
      <c r="F53" s="120" t="s">
        <v>69</v>
      </c>
      <c r="G53" s="222">
        <v>16.7</v>
      </c>
      <c r="H53" s="217">
        <v>16.7</v>
      </c>
      <c r="I53" s="168">
        <f>G53-H53</f>
        <v>0</v>
      </c>
      <c r="J53" s="169">
        <f>H53*100/G53/100</f>
        <v>1</v>
      </c>
    </row>
    <row r="54" spans="1:10" ht="24" outlineLevel="4">
      <c r="A54" s="116" t="s">
        <v>44</v>
      </c>
      <c r="B54" s="172" t="s">
        <v>257</v>
      </c>
      <c r="C54" s="117" t="s">
        <v>268</v>
      </c>
      <c r="D54" s="117" t="s">
        <v>75</v>
      </c>
      <c r="E54" s="118" t="s">
        <v>84</v>
      </c>
      <c r="F54" s="120" t="s">
        <v>70</v>
      </c>
      <c r="G54" s="222">
        <v>16.7</v>
      </c>
      <c r="H54" s="217">
        <v>16.7</v>
      </c>
      <c r="I54" s="168">
        <f t="shared" si="0"/>
        <v>0</v>
      </c>
      <c r="J54" s="169">
        <f t="shared" si="1"/>
        <v>1</v>
      </c>
    </row>
    <row r="55" spans="1:10" ht="24" outlineLevel="4">
      <c r="A55" s="116" t="s">
        <v>45</v>
      </c>
      <c r="B55" s="172" t="s">
        <v>257</v>
      </c>
      <c r="C55" s="117" t="s">
        <v>268</v>
      </c>
      <c r="D55" s="117" t="s">
        <v>75</v>
      </c>
      <c r="E55" s="118" t="s">
        <v>84</v>
      </c>
      <c r="F55" s="120" t="s">
        <v>71</v>
      </c>
      <c r="G55" s="222">
        <v>14</v>
      </c>
      <c r="H55" s="217">
        <v>14</v>
      </c>
      <c r="I55" s="168">
        <f t="shared" si="0"/>
        <v>0</v>
      </c>
      <c r="J55" s="169">
        <f t="shared" si="1"/>
        <v>1</v>
      </c>
    </row>
    <row r="56" spans="1:10" ht="24" outlineLevel="4">
      <c r="A56" s="116" t="s">
        <v>46</v>
      </c>
      <c r="B56" s="172" t="s">
        <v>257</v>
      </c>
      <c r="C56" s="117" t="s">
        <v>268</v>
      </c>
      <c r="D56" s="117" t="s">
        <v>75</v>
      </c>
      <c r="E56" s="118" t="s">
        <v>84</v>
      </c>
      <c r="F56" s="120" t="s">
        <v>72</v>
      </c>
      <c r="G56" s="222">
        <v>2.7</v>
      </c>
      <c r="H56" s="217">
        <v>2.7</v>
      </c>
      <c r="I56" s="168">
        <f t="shared" si="0"/>
        <v>0</v>
      </c>
      <c r="J56" s="169">
        <f t="shared" si="1"/>
        <v>1</v>
      </c>
    </row>
    <row r="57" spans="1:10" ht="12.75" outlineLevel="4">
      <c r="A57" s="124" t="s">
        <v>85</v>
      </c>
      <c r="B57" s="175" t="s">
        <v>257</v>
      </c>
      <c r="C57" s="110" t="s">
        <v>270</v>
      </c>
      <c r="D57" s="128"/>
      <c r="E57" s="120"/>
      <c r="F57" s="118"/>
      <c r="G57" s="223">
        <v>110.4</v>
      </c>
      <c r="H57" s="215">
        <v>110.4</v>
      </c>
      <c r="I57" s="170">
        <f t="shared" si="0"/>
        <v>0</v>
      </c>
      <c r="J57" s="171">
        <f t="shared" si="1"/>
        <v>1</v>
      </c>
    </row>
    <row r="58" spans="1:10" ht="11.25" customHeight="1" outlineLevel="4">
      <c r="A58" s="129" t="s">
        <v>423</v>
      </c>
      <c r="B58" s="176" t="s">
        <v>257</v>
      </c>
      <c r="C58" s="110" t="s">
        <v>270</v>
      </c>
      <c r="D58" s="110" t="s">
        <v>276</v>
      </c>
      <c r="E58" s="130"/>
      <c r="F58" s="131"/>
      <c r="G58" s="221">
        <v>110.4</v>
      </c>
      <c r="H58" s="216">
        <v>110.4</v>
      </c>
      <c r="I58" s="166">
        <f t="shared" si="0"/>
        <v>0</v>
      </c>
      <c r="J58" s="167">
        <f t="shared" si="1"/>
        <v>1</v>
      </c>
    </row>
    <row r="59" spans="1:10" ht="11.25" customHeight="1" outlineLevel="4">
      <c r="A59" s="116" t="s">
        <v>86</v>
      </c>
      <c r="B59" s="172" t="s">
        <v>257</v>
      </c>
      <c r="C59" s="117" t="s">
        <v>270</v>
      </c>
      <c r="D59" s="117" t="s">
        <v>276</v>
      </c>
      <c r="E59" s="120" t="s">
        <v>105</v>
      </c>
      <c r="F59" s="118"/>
      <c r="G59" s="224">
        <v>110.4</v>
      </c>
      <c r="H59" s="217">
        <v>110.4</v>
      </c>
      <c r="I59" s="168">
        <f t="shared" si="0"/>
        <v>0</v>
      </c>
      <c r="J59" s="169">
        <f t="shared" si="1"/>
        <v>1</v>
      </c>
    </row>
    <row r="60" spans="1:10" ht="24" outlineLevel="4">
      <c r="A60" s="116" t="s">
        <v>424</v>
      </c>
      <c r="B60" s="172" t="s">
        <v>257</v>
      </c>
      <c r="C60" s="117" t="s">
        <v>270</v>
      </c>
      <c r="D60" s="117" t="s">
        <v>276</v>
      </c>
      <c r="E60" s="120" t="s">
        <v>106</v>
      </c>
      <c r="F60" s="118"/>
      <c r="G60" s="224">
        <v>110.4</v>
      </c>
      <c r="H60" s="217">
        <v>110.4</v>
      </c>
      <c r="I60" s="168">
        <f t="shared" si="0"/>
        <v>0</v>
      </c>
      <c r="J60" s="169">
        <f t="shared" si="1"/>
        <v>1</v>
      </c>
    </row>
    <row r="61" spans="1:10" ht="48" outlineLevel="4">
      <c r="A61" s="116" t="s">
        <v>36</v>
      </c>
      <c r="B61" s="172" t="s">
        <v>257</v>
      </c>
      <c r="C61" s="117" t="s">
        <v>270</v>
      </c>
      <c r="D61" s="117" t="s">
        <v>276</v>
      </c>
      <c r="E61" s="120" t="s">
        <v>106</v>
      </c>
      <c r="F61" s="120" t="s">
        <v>64</v>
      </c>
      <c r="G61" s="224">
        <v>94.8</v>
      </c>
      <c r="H61" s="217">
        <v>94.8</v>
      </c>
      <c r="I61" s="168">
        <f t="shared" si="0"/>
        <v>0</v>
      </c>
      <c r="J61" s="169">
        <f t="shared" si="1"/>
        <v>1</v>
      </c>
    </row>
    <row r="62" spans="1:10" ht="24" outlineLevel="4">
      <c r="A62" s="116" t="s">
        <v>37</v>
      </c>
      <c r="B62" s="172" t="s">
        <v>257</v>
      </c>
      <c r="C62" s="117" t="s">
        <v>270</v>
      </c>
      <c r="D62" s="117" t="s">
        <v>276</v>
      </c>
      <c r="E62" s="120" t="s">
        <v>106</v>
      </c>
      <c r="F62" s="120" t="s">
        <v>65</v>
      </c>
      <c r="G62" s="224">
        <v>94.8</v>
      </c>
      <c r="H62" s="217">
        <v>94.8</v>
      </c>
      <c r="I62" s="168">
        <f t="shared" si="0"/>
        <v>0</v>
      </c>
      <c r="J62" s="169">
        <f t="shared" si="1"/>
        <v>1</v>
      </c>
    </row>
    <row r="63" spans="1:10" ht="12.75" outlineLevel="4">
      <c r="A63" s="116" t="s">
        <v>38</v>
      </c>
      <c r="B63" s="172" t="s">
        <v>257</v>
      </c>
      <c r="C63" s="117" t="s">
        <v>270</v>
      </c>
      <c r="D63" s="117" t="s">
        <v>276</v>
      </c>
      <c r="E63" s="120" t="s">
        <v>106</v>
      </c>
      <c r="F63" s="120" t="s">
        <v>66</v>
      </c>
      <c r="G63" s="224">
        <v>94.8</v>
      </c>
      <c r="H63" s="217">
        <v>94.8</v>
      </c>
      <c r="I63" s="168">
        <f t="shared" si="0"/>
        <v>0</v>
      </c>
      <c r="J63" s="169">
        <f t="shared" si="1"/>
        <v>1</v>
      </c>
    </row>
    <row r="64" spans="1:10" ht="24" outlineLevel="4">
      <c r="A64" s="116" t="s">
        <v>43</v>
      </c>
      <c r="B64" s="172" t="s">
        <v>257</v>
      </c>
      <c r="C64" s="117" t="s">
        <v>270</v>
      </c>
      <c r="D64" s="117" t="s">
        <v>276</v>
      </c>
      <c r="E64" s="120" t="s">
        <v>106</v>
      </c>
      <c r="F64" s="120" t="s">
        <v>69</v>
      </c>
      <c r="G64" s="224">
        <v>15.6</v>
      </c>
      <c r="H64" s="217">
        <v>15.6</v>
      </c>
      <c r="I64" s="168">
        <f t="shared" si="0"/>
        <v>0</v>
      </c>
      <c r="J64" s="169">
        <f t="shared" si="1"/>
        <v>1</v>
      </c>
    </row>
    <row r="65" spans="1:10" ht="24" outlineLevel="1">
      <c r="A65" s="116" t="s">
        <v>44</v>
      </c>
      <c r="B65" s="172" t="s">
        <v>257</v>
      </c>
      <c r="C65" s="117" t="s">
        <v>270</v>
      </c>
      <c r="D65" s="117" t="s">
        <v>276</v>
      </c>
      <c r="E65" s="120" t="s">
        <v>106</v>
      </c>
      <c r="F65" s="120" t="s">
        <v>70</v>
      </c>
      <c r="G65" s="224">
        <v>15.6</v>
      </c>
      <c r="H65" s="217">
        <v>15.6</v>
      </c>
      <c r="I65" s="168">
        <f t="shared" si="0"/>
        <v>0</v>
      </c>
      <c r="J65" s="169">
        <f t="shared" si="1"/>
        <v>1</v>
      </c>
    </row>
    <row r="66" spans="1:10" ht="24" outlineLevel="1">
      <c r="A66" s="116" t="s">
        <v>45</v>
      </c>
      <c r="B66" s="172" t="s">
        <v>257</v>
      </c>
      <c r="C66" s="117" t="s">
        <v>270</v>
      </c>
      <c r="D66" s="117" t="s">
        <v>276</v>
      </c>
      <c r="E66" s="120" t="s">
        <v>106</v>
      </c>
      <c r="F66" s="120" t="s">
        <v>71</v>
      </c>
      <c r="G66" s="224">
        <v>11.4</v>
      </c>
      <c r="H66" s="217">
        <v>11.4</v>
      </c>
      <c r="I66" s="168">
        <f t="shared" si="0"/>
        <v>0</v>
      </c>
      <c r="J66" s="169">
        <f t="shared" si="1"/>
        <v>1</v>
      </c>
    </row>
    <row r="67" spans="1:10" ht="24" outlineLevel="1">
      <c r="A67" s="116" t="s">
        <v>46</v>
      </c>
      <c r="B67" s="172" t="s">
        <v>257</v>
      </c>
      <c r="C67" s="117" t="s">
        <v>270</v>
      </c>
      <c r="D67" s="117" t="s">
        <v>276</v>
      </c>
      <c r="E67" s="120" t="s">
        <v>106</v>
      </c>
      <c r="F67" s="120" t="s">
        <v>72</v>
      </c>
      <c r="G67" s="222">
        <v>4.2</v>
      </c>
      <c r="H67" s="217">
        <v>4.2</v>
      </c>
      <c r="I67" s="168">
        <f t="shared" si="0"/>
        <v>0</v>
      </c>
      <c r="J67" s="169">
        <f t="shared" si="1"/>
        <v>1</v>
      </c>
    </row>
    <row r="68" spans="1:10" ht="24" outlineLevel="1">
      <c r="A68" s="133" t="s">
        <v>87</v>
      </c>
      <c r="B68" s="175" t="s">
        <v>257</v>
      </c>
      <c r="C68" s="110" t="s">
        <v>276</v>
      </c>
      <c r="D68" s="117"/>
      <c r="E68" s="120"/>
      <c r="F68" s="118"/>
      <c r="G68" s="223">
        <v>135</v>
      </c>
      <c r="H68" s="215">
        <v>135</v>
      </c>
      <c r="I68" s="170">
        <f>G68-H68</f>
        <v>0</v>
      </c>
      <c r="J68" s="171">
        <f>H68*100/G68/100</f>
        <v>1</v>
      </c>
    </row>
    <row r="69" spans="1:10" ht="36" outlineLevel="1">
      <c r="A69" s="134" t="s">
        <v>88</v>
      </c>
      <c r="B69" s="176" t="s">
        <v>257</v>
      </c>
      <c r="C69" s="113" t="s">
        <v>276</v>
      </c>
      <c r="D69" s="113" t="s">
        <v>107</v>
      </c>
      <c r="E69" s="135"/>
      <c r="F69" s="135"/>
      <c r="G69" s="221">
        <v>135</v>
      </c>
      <c r="H69" s="216">
        <v>135</v>
      </c>
      <c r="I69" s="166">
        <f>G69-H69</f>
        <v>0</v>
      </c>
      <c r="J69" s="167">
        <f>H69*100/G69/100</f>
        <v>1</v>
      </c>
    </row>
    <row r="70" spans="1:10" ht="12.75" outlineLevel="1">
      <c r="A70" s="136" t="s">
        <v>89</v>
      </c>
      <c r="B70" s="172" t="s">
        <v>257</v>
      </c>
      <c r="C70" s="117" t="s">
        <v>276</v>
      </c>
      <c r="D70" s="117" t="s">
        <v>107</v>
      </c>
      <c r="E70" s="128" t="s">
        <v>111</v>
      </c>
      <c r="F70" s="128"/>
      <c r="G70" s="222">
        <v>135</v>
      </c>
      <c r="H70" s="217">
        <v>135</v>
      </c>
      <c r="I70" s="168">
        <f>G70-H70</f>
        <v>0</v>
      </c>
      <c r="J70" s="169">
        <f>H70*100/G70/100</f>
        <v>1</v>
      </c>
    </row>
    <row r="71" spans="1:10" ht="33.75" outlineLevel="1">
      <c r="A71" s="123" t="s">
        <v>90</v>
      </c>
      <c r="B71" s="172" t="s">
        <v>257</v>
      </c>
      <c r="C71" s="117" t="s">
        <v>276</v>
      </c>
      <c r="D71" s="117" t="s">
        <v>107</v>
      </c>
      <c r="E71" s="128" t="s">
        <v>112</v>
      </c>
      <c r="F71" s="128"/>
      <c r="G71" s="222">
        <v>135</v>
      </c>
      <c r="H71" s="217">
        <v>135</v>
      </c>
      <c r="I71" s="168">
        <f aca="true" t="shared" si="2" ref="I71:I134">G71-H71</f>
        <v>0</v>
      </c>
      <c r="J71" s="169">
        <f aca="true" t="shared" si="3" ref="J71:J134">H71*100/G71/100</f>
        <v>1</v>
      </c>
    </row>
    <row r="72" spans="1:10" ht="67.5" outlineLevel="2">
      <c r="A72" s="123" t="s">
        <v>91</v>
      </c>
      <c r="B72" s="172" t="s">
        <v>257</v>
      </c>
      <c r="C72" s="117" t="s">
        <v>276</v>
      </c>
      <c r="D72" s="117" t="s">
        <v>107</v>
      </c>
      <c r="E72" s="128" t="s">
        <v>113</v>
      </c>
      <c r="F72" s="128"/>
      <c r="G72" s="222">
        <v>135</v>
      </c>
      <c r="H72" s="217">
        <v>135</v>
      </c>
      <c r="I72" s="168">
        <f t="shared" si="2"/>
        <v>0</v>
      </c>
      <c r="J72" s="169">
        <f t="shared" si="3"/>
        <v>1</v>
      </c>
    </row>
    <row r="73" spans="1:10" ht="12.75" outlineLevel="3">
      <c r="A73" s="116" t="s">
        <v>92</v>
      </c>
      <c r="B73" s="172" t="s">
        <v>257</v>
      </c>
      <c r="C73" s="117" t="s">
        <v>276</v>
      </c>
      <c r="D73" s="117" t="s">
        <v>107</v>
      </c>
      <c r="E73" s="128" t="s">
        <v>113</v>
      </c>
      <c r="F73" s="128">
        <v>500</v>
      </c>
      <c r="G73" s="222">
        <v>135</v>
      </c>
      <c r="H73" s="217">
        <v>135</v>
      </c>
      <c r="I73" s="168">
        <f t="shared" si="2"/>
        <v>0</v>
      </c>
      <c r="J73" s="169">
        <f t="shared" si="3"/>
        <v>1</v>
      </c>
    </row>
    <row r="74" spans="1:10" ht="12.75" outlineLevel="3">
      <c r="A74" s="123" t="s">
        <v>337</v>
      </c>
      <c r="B74" s="172" t="s">
        <v>257</v>
      </c>
      <c r="C74" s="117" t="s">
        <v>276</v>
      </c>
      <c r="D74" s="117" t="s">
        <v>107</v>
      </c>
      <c r="E74" s="128" t="s">
        <v>113</v>
      </c>
      <c r="F74" s="117" t="s">
        <v>284</v>
      </c>
      <c r="G74" s="222">
        <v>135</v>
      </c>
      <c r="H74" s="217">
        <v>135</v>
      </c>
      <c r="I74" s="168">
        <f t="shared" si="2"/>
        <v>0</v>
      </c>
      <c r="J74" s="169">
        <f t="shared" si="3"/>
        <v>1</v>
      </c>
    </row>
    <row r="75" spans="1:10" ht="12.75" outlineLevel="4">
      <c r="A75" s="179" t="s">
        <v>93</v>
      </c>
      <c r="B75" s="175" t="s">
        <v>257</v>
      </c>
      <c r="C75" s="180" t="s">
        <v>283</v>
      </c>
      <c r="D75" s="137"/>
      <c r="E75" s="137"/>
      <c r="F75" s="137"/>
      <c r="G75" s="225">
        <v>2544.7</v>
      </c>
      <c r="H75" s="215">
        <v>2518.1</v>
      </c>
      <c r="I75" s="170">
        <f t="shared" si="2"/>
        <v>26.59999999999991</v>
      </c>
      <c r="J75" s="171">
        <f t="shared" si="3"/>
        <v>0.9895469014029159</v>
      </c>
    </row>
    <row r="76" spans="1:10" ht="12.75" outlineLevel="4">
      <c r="A76" s="138" t="s">
        <v>94</v>
      </c>
      <c r="B76" s="176" t="s">
        <v>257</v>
      </c>
      <c r="C76" s="139" t="s">
        <v>283</v>
      </c>
      <c r="D76" s="139" t="s">
        <v>107</v>
      </c>
      <c r="E76" s="139"/>
      <c r="F76" s="139"/>
      <c r="G76" s="226">
        <v>2482.7</v>
      </c>
      <c r="H76" s="216">
        <v>2473.4</v>
      </c>
      <c r="I76" s="166">
        <f t="shared" si="2"/>
        <v>9.299999999999727</v>
      </c>
      <c r="J76" s="167">
        <f t="shared" si="3"/>
        <v>0.9962540782212915</v>
      </c>
    </row>
    <row r="77" spans="1:10" ht="12.75" outlineLevel="4">
      <c r="A77" s="141" t="s">
        <v>95</v>
      </c>
      <c r="B77" s="172" t="s">
        <v>257</v>
      </c>
      <c r="C77" s="137" t="s">
        <v>283</v>
      </c>
      <c r="D77" s="137" t="s">
        <v>107</v>
      </c>
      <c r="E77" s="142" t="s">
        <v>114</v>
      </c>
      <c r="F77" s="137"/>
      <c r="G77" s="227">
        <v>882.2</v>
      </c>
      <c r="H77" s="217">
        <v>882.1</v>
      </c>
      <c r="I77" s="168">
        <f t="shared" si="2"/>
        <v>0.10000000000002274</v>
      </c>
      <c r="J77" s="169">
        <f t="shared" si="3"/>
        <v>0.9998866470188166</v>
      </c>
    </row>
    <row r="78" spans="1:10" ht="12.75" outlineLevel="4">
      <c r="A78" s="144" t="s">
        <v>96</v>
      </c>
      <c r="B78" s="172" t="s">
        <v>257</v>
      </c>
      <c r="C78" s="137" t="s">
        <v>283</v>
      </c>
      <c r="D78" s="137" t="s">
        <v>107</v>
      </c>
      <c r="E78" s="137" t="s">
        <v>115</v>
      </c>
      <c r="F78" s="137"/>
      <c r="G78" s="227">
        <v>882.2</v>
      </c>
      <c r="H78" s="217">
        <v>882.1</v>
      </c>
      <c r="I78" s="168">
        <f t="shared" si="2"/>
        <v>0.10000000000002274</v>
      </c>
      <c r="J78" s="169">
        <f t="shared" si="3"/>
        <v>0.9998866470188166</v>
      </c>
    </row>
    <row r="79" spans="1:10" ht="12.75" outlineLevel="4">
      <c r="A79" s="145" t="s">
        <v>47</v>
      </c>
      <c r="B79" s="172" t="s">
        <v>257</v>
      </c>
      <c r="C79" s="137" t="s">
        <v>283</v>
      </c>
      <c r="D79" s="137" t="s">
        <v>107</v>
      </c>
      <c r="E79" s="137" t="s">
        <v>115</v>
      </c>
      <c r="F79" s="137" t="s">
        <v>274</v>
      </c>
      <c r="G79" s="227">
        <v>882.2</v>
      </c>
      <c r="H79" s="217">
        <v>882.1</v>
      </c>
      <c r="I79" s="168">
        <f t="shared" si="2"/>
        <v>0.10000000000002274</v>
      </c>
      <c r="J79" s="169">
        <f t="shared" si="3"/>
        <v>0.9998866470188166</v>
      </c>
    </row>
    <row r="80" spans="1:10" ht="36" outlineLevel="4">
      <c r="A80" s="141" t="s">
        <v>97</v>
      </c>
      <c r="B80" s="172" t="s">
        <v>257</v>
      </c>
      <c r="C80" s="137" t="s">
        <v>283</v>
      </c>
      <c r="D80" s="137" t="s">
        <v>107</v>
      </c>
      <c r="E80" s="137" t="s">
        <v>115</v>
      </c>
      <c r="F80" s="137" t="s">
        <v>275</v>
      </c>
      <c r="G80" s="227">
        <v>882.2</v>
      </c>
      <c r="H80" s="217">
        <v>882.1</v>
      </c>
      <c r="I80" s="168">
        <f t="shared" si="2"/>
        <v>0.10000000000002274</v>
      </c>
      <c r="J80" s="169">
        <f t="shared" si="3"/>
        <v>0.9998866470188166</v>
      </c>
    </row>
    <row r="81" spans="1:10" ht="33.75" customHeight="1" outlineLevel="3">
      <c r="A81" s="141" t="s">
        <v>98</v>
      </c>
      <c r="B81" s="172" t="s">
        <v>257</v>
      </c>
      <c r="C81" s="137" t="s">
        <v>283</v>
      </c>
      <c r="D81" s="137" t="s">
        <v>107</v>
      </c>
      <c r="E81" s="137" t="s">
        <v>116</v>
      </c>
      <c r="F81" s="137"/>
      <c r="G81" s="227">
        <v>11.7</v>
      </c>
      <c r="H81" s="217">
        <v>11.7</v>
      </c>
      <c r="I81" s="168">
        <f t="shared" si="2"/>
        <v>0</v>
      </c>
      <c r="J81" s="169">
        <f t="shared" si="3"/>
        <v>1</v>
      </c>
    </row>
    <row r="82" spans="1:10" ht="12.75" outlineLevel="4">
      <c r="A82" s="145" t="s">
        <v>47</v>
      </c>
      <c r="B82" s="172" t="s">
        <v>257</v>
      </c>
      <c r="C82" s="137" t="s">
        <v>283</v>
      </c>
      <c r="D82" s="137" t="s">
        <v>107</v>
      </c>
      <c r="E82" s="137" t="s">
        <v>116</v>
      </c>
      <c r="F82" s="137" t="s">
        <v>274</v>
      </c>
      <c r="G82" s="227">
        <v>11.7</v>
      </c>
      <c r="H82" s="217">
        <v>11.7</v>
      </c>
      <c r="I82" s="168">
        <f t="shared" si="2"/>
        <v>0</v>
      </c>
      <c r="J82" s="169">
        <f t="shared" si="3"/>
        <v>1</v>
      </c>
    </row>
    <row r="83" spans="1:10" ht="36" outlineLevel="2">
      <c r="A83" s="141" t="s">
        <v>97</v>
      </c>
      <c r="B83" s="172" t="s">
        <v>257</v>
      </c>
      <c r="C83" s="137" t="s">
        <v>283</v>
      </c>
      <c r="D83" s="137" t="s">
        <v>107</v>
      </c>
      <c r="E83" s="137" t="s">
        <v>116</v>
      </c>
      <c r="F83" s="137" t="s">
        <v>275</v>
      </c>
      <c r="G83" s="227">
        <v>11.7</v>
      </c>
      <c r="H83" s="217">
        <v>11.7</v>
      </c>
      <c r="I83" s="168">
        <f t="shared" si="2"/>
        <v>0</v>
      </c>
      <c r="J83" s="169">
        <f t="shared" si="3"/>
        <v>1</v>
      </c>
    </row>
    <row r="84" spans="1:10" ht="36" outlineLevel="3">
      <c r="A84" s="141" t="s">
        <v>99</v>
      </c>
      <c r="B84" s="172" t="s">
        <v>257</v>
      </c>
      <c r="C84" s="137" t="s">
        <v>283</v>
      </c>
      <c r="D84" s="137" t="s">
        <v>107</v>
      </c>
      <c r="E84" s="137" t="s">
        <v>117</v>
      </c>
      <c r="F84" s="137"/>
      <c r="G84" s="227">
        <v>221.6</v>
      </c>
      <c r="H84" s="217">
        <v>212.4</v>
      </c>
      <c r="I84" s="168">
        <f t="shared" si="2"/>
        <v>9.199999999999989</v>
      </c>
      <c r="J84" s="169">
        <f t="shared" si="3"/>
        <v>0.9584837545126353</v>
      </c>
    </row>
    <row r="85" spans="1:10" ht="12.75" outlineLevel="3">
      <c r="A85" s="145" t="s">
        <v>47</v>
      </c>
      <c r="B85" s="172" t="s">
        <v>257</v>
      </c>
      <c r="C85" s="137" t="s">
        <v>283</v>
      </c>
      <c r="D85" s="137" t="s">
        <v>107</v>
      </c>
      <c r="E85" s="137" t="s">
        <v>117</v>
      </c>
      <c r="F85" s="137" t="s">
        <v>274</v>
      </c>
      <c r="G85" s="227">
        <v>221.6</v>
      </c>
      <c r="H85" s="217">
        <v>212.4</v>
      </c>
      <c r="I85" s="168">
        <f t="shared" si="2"/>
        <v>9.199999999999989</v>
      </c>
      <c r="J85" s="169">
        <f t="shared" si="3"/>
        <v>0.9584837545126353</v>
      </c>
    </row>
    <row r="86" spans="1:10" ht="36" outlineLevel="3">
      <c r="A86" s="141" t="s">
        <v>97</v>
      </c>
      <c r="B86" s="172" t="s">
        <v>257</v>
      </c>
      <c r="C86" s="137" t="s">
        <v>283</v>
      </c>
      <c r="D86" s="137" t="s">
        <v>107</v>
      </c>
      <c r="E86" s="137" t="s">
        <v>117</v>
      </c>
      <c r="F86" s="137" t="s">
        <v>275</v>
      </c>
      <c r="G86" s="227">
        <v>221.6</v>
      </c>
      <c r="H86" s="217">
        <v>212.4</v>
      </c>
      <c r="I86" s="168">
        <f t="shared" si="2"/>
        <v>9.199999999999989</v>
      </c>
      <c r="J86" s="169">
        <f t="shared" si="3"/>
        <v>0.9584837545126353</v>
      </c>
    </row>
    <row r="87" spans="1:10" ht="12.75" outlineLevel="2">
      <c r="A87" s="141" t="s">
        <v>462</v>
      </c>
      <c r="B87" s="172" t="s">
        <v>257</v>
      </c>
      <c r="C87" s="137" t="s">
        <v>283</v>
      </c>
      <c r="D87" s="137" t="s">
        <v>107</v>
      </c>
      <c r="E87" s="137" t="s">
        <v>118</v>
      </c>
      <c r="F87" s="137"/>
      <c r="G87" s="227">
        <v>1367.2</v>
      </c>
      <c r="H87" s="217">
        <v>1367.2</v>
      </c>
      <c r="I87" s="168">
        <f t="shared" si="2"/>
        <v>0</v>
      </c>
      <c r="J87" s="169">
        <f t="shared" si="3"/>
        <v>1</v>
      </c>
    </row>
    <row r="88" spans="1:10" ht="36" customHeight="1" outlineLevel="3">
      <c r="A88" s="141" t="s">
        <v>100</v>
      </c>
      <c r="B88" s="172" t="s">
        <v>257</v>
      </c>
      <c r="C88" s="137" t="s">
        <v>283</v>
      </c>
      <c r="D88" s="137" t="s">
        <v>107</v>
      </c>
      <c r="E88" s="137" t="s">
        <v>119</v>
      </c>
      <c r="F88" s="137"/>
      <c r="G88" s="227">
        <v>1367.2</v>
      </c>
      <c r="H88" s="217">
        <v>1367.2</v>
      </c>
      <c r="I88" s="168">
        <f t="shared" si="2"/>
        <v>0</v>
      </c>
      <c r="J88" s="169">
        <f t="shared" si="3"/>
        <v>1</v>
      </c>
    </row>
    <row r="89" spans="1:10" ht="45" customHeight="1" outlineLevel="2">
      <c r="A89" s="141" t="s">
        <v>101</v>
      </c>
      <c r="B89" s="172" t="s">
        <v>257</v>
      </c>
      <c r="C89" s="137" t="s">
        <v>283</v>
      </c>
      <c r="D89" s="137" t="s">
        <v>107</v>
      </c>
      <c r="E89" s="137" t="s">
        <v>120</v>
      </c>
      <c r="F89" s="137"/>
      <c r="G89" s="227">
        <v>1367.2</v>
      </c>
      <c r="H89" s="217">
        <v>1367.2</v>
      </c>
      <c r="I89" s="168">
        <f t="shared" si="2"/>
        <v>0</v>
      </c>
      <c r="J89" s="169">
        <f t="shared" si="3"/>
        <v>1</v>
      </c>
    </row>
    <row r="90" spans="1:10" ht="12.75" outlineLevel="3">
      <c r="A90" s="145" t="s">
        <v>47</v>
      </c>
      <c r="B90" s="172" t="s">
        <v>257</v>
      </c>
      <c r="C90" s="137" t="s">
        <v>283</v>
      </c>
      <c r="D90" s="137" t="s">
        <v>107</v>
      </c>
      <c r="E90" s="137" t="s">
        <v>120</v>
      </c>
      <c r="F90" s="137" t="s">
        <v>274</v>
      </c>
      <c r="G90" s="227">
        <v>1367.2</v>
      </c>
      <c r="H90" s="217">
        <v>1367.2</v>
      </c>
      <c r="I90" s="168">
        <f t="shared" si="2"/>
        <v>0</v>
      </c>
      <c r="J90" s="169">
        <f t="shared" si="3"/>
        <v>1</v>
      </c>
    </row>
    <row r="91" spans="1:10" ht="36" outlineLevel="4">
      <c r="A91" s="141" t="s">
        <v>97</v>
      </c>
      <c r="B91" s="172" t="s">
        <v>257</v>
      </c>
      <c r="C91" s="137" t="s">
        <v>283</v>
      </c>
      <c r="D91" s="137" t="s">
        <v>107</v>
      </c>
      <c r="E91" s="137" t="s">
        <v>120</v>
      </c>
      <c r="F91" s="137" t="s">
        <v>275</v>
      </c>
      <c r="G91" s="227">
        <v>1367.2</v>
      </c>
      <c r="H91" s="217">
        <v>1367.2</v>
      </c>
      <c r="I91" s="168">
        <f t="shared" si="2"/>
        <v>0</v>
      </c>
      <c r="J91" s="169">
        <f t="shared" si="3"/>
        <v>1</v>
      </c>
    </row>
    <row r="92" spans="1:10" ht="12.75" outlineLevel="3">
      <c r="A92" s="138" t="s">
        <v>102</v>
      </c>
      <c r="B92" s="176" t="s">
        <v>257</v>
      </c>
      <c r="C92" s="139" t="s">
        <v>283</v>
      </c>
      <c r="D92" s="139" t="s">
        <v>272</v>
      </c>
      <c r="E92" s="139"/>
      <c r="F92" s="139"/>
      <c r="G92" s="226">
        <v>62</v>
      </c>
      <c r="H92" s="216">
        <v>44.7</v>
      </c>
      <c r="I92" s="166">
        <f t="shared" si="2"/>
        <v>17.299999999999997</v>
      </c>
      <c r="J92" s="167">
        <f t="shared" si="3"/>
        <v>0.7209677419354839</v>
      </c>
    </row>
    <row r="93" spans="1:10" ht="12.75">
      <c r="A93" s="141" t="s">
        <v>462</v>
      </c>
      <c r="B93" s="172" t="s">
        <v>257</v>
      </c>
      <c r="C93" s="137" t="s">
        <v>283</v>
      </c>
      <c r="D93" s="137" t="s">
        <v>272</v>
      </c>
      <c r="E93" s="137" t="s">
        <v>118</v>
      </c>
      <c r="F93" s="137"/>
      <c r="G93" s="227">
        <v>62</v>
      </c>
      <c r="H93" s="217">
        <v>44.7</v>
      </c>
      <c r="I93" s="168">
        <f t="shared" si="2"/>
        <v>17.299999999999997</v>
      </c>
      <c r="J93" s="169">
        <f t="shared" si="3"/>
        <v>0.7209677419354839</v>
      </c>
    </row>
    <row r="94" spans="1:10" ht="33.75" outlineLevel="1">
      <c r="A94" s="123" t="s">
        <v>103</v>
      </c>
      <c r="B94" s="172" t="s">
        <v>257</v>
      </c>
      <c r="C94" s="137" t="s">
        <v>283</v>
      </c>
      <c r="D94" s="137" t="s">
        <v>272</v>
      </c>
      <c r="E94" s="137" t="s">
        <v>121</v>
      </c>
      <c r="F94" s="137"/>
      <c r="G94" s="227">
        <v>62</v>
      </c>
      <c r="H94" s="217">
        <v>44.7</v>
      </c>
      <c r="I94" s="168">
        <f t="shared" si="2"/>
        <v>17.299999999999997</v>
      </c>
      <c r="J94" s="169">
        <f t="shared" si="3"/>
        <v>0.7209677419354839</v>
      </c>
    </row>
    <row r="95" spans="1:10" ht="12.75" customHeight="1" outlineLevel="2">
      <c r="A95" s="123" t="s">
        <v>104</v>
      </c>
      <c r="B95" s="172" t="s">
        <v>257</v>
      </c>
      <c r="C95" s="137" t="s">
        <v>283</v>
      </c>
      <c r="D95" s="137" t="s">
        <v>272</v>
      </c>
      <c r="E95" s="137" t="s">
        <v>122</v>
      </c>
      <c r="F95" s="137"/>
      <c r="G95" s="227">
        <v>62</v>
      </c>
      <c r="H95" s="217">
        <v>44.7</v>
      </c>
      <c r="I95" s="168">
        <f t="shared" si="2"/>
        <v>17.299999999999997</v>
      </c>
      <c r="J95" s="169">
        <f t="shared" si="3"/>
        <v>0.7209677419354839</v>
      </c>
    </row>
    <row r="96" spans="1:10" ht="24" outlineLevel="2">
      <c r="A96" s="116" t="s">
        <v>43</v>
      </c>
      <c r="B96" s="172" t="s">
        <v>257</v>
      </c>
      <c r="C96" s="137" t="s">
        <v>283</v>
      </c>
      <c r="D96" s="137" t="s">
        <v>272</v>
      </c>
      <c r="E96" s="137" t="s">
        <v>122</v>
      </c>
      <c r="F96" s="137" t="s">
        <v>69</v>
      </c>
      <c r="G96" s="227">
        <v>62</v>
      </c>
      <c r="H96" s="217">
        <v>44.7</v>
      </c>
      <c r="I96" s="168">
        <f t="shared" si="2"/>
        <v>17.299999999999997</v>
      </c>
      <c r="J96" s="169">
        <f t="shared" si="3"/>
        <v>0.7209677419354839</v>
      </c>
    </row>
    <row r="97" spans="1:10" ht="24" outlineLevel="2">
      <c r="A97" s="116" t="s">
        <v>44</v>
      </c>
      <c r="B97" s="172" t="s">
        <v>257</v>
      </c>
      <c r="C97" s="137" t="s">
        <v>283</v>
      </c>
      <c r="D97" s="137" t="s">
        <v>272</v>
      </c>
      <c r="E97" s="137" t="s">
        <v>122</v>
      </c>
      <c r="F97" s="137" t="s">
        <v>70</v>
      </c>
      <c r="G97" s="227">
        <v>62</v>
      </c>
      <c r="H97" s="217">
        <v>44.7</v>
      </c>
      <c r="I97" s="168">
        <f t="shared" si="2"/>
        <v>17.299999999999997</v>
      </c>
      <c r="J97" s="169">
        <f t="shared" si="3"/>
        <v>0.7209677419354839</v>
      </c>
    </row>
    <row r="98" spans="1:10" ht="24" outlineLevel="2">
      <c r="A98" s="116" t="s">
        <v>45</v>
      </c>
      <c r="B98" s="172" t="s">
        <v>257</v>
      </c>
      <c r="C98" s="137" t="s">
        <v>283</v>
      </c>
      <c r="D98" s="137" t="s">
        <v>272</v>
      </c>
      <c r="E98" s="137" t="s">
        <v>122</v>
      </c>
      <c r="F98" s="137" t="s">
        <v>71</v>
      </c>
      <c r="G98" s="227">
        <v>62</v>
      </c>
      <c r="H98" s="217">
        <v>44.7</v>
      </c>
      <c r="I98" s="168">
        <f t="shared" si="2"/>
        <v>17.299999999999997</v>
      </c>
      <c r="J98" s="169">
        <f t="shared" si="3"/>
        <v>0.7209677419354839</v>
      </c>
    </row>
    <row r="99" spans="1:10" ht="12.75" outlineLevel="2">
      <c r="A99" s="108" t="s">
        <v>123</v>
      </c>
      <c r="B99" s="175" t="s">
        <v>257</v>
      </c>
      <c r="C99" s="109" t="s">
        <v>277</v>
      </c>
      <c r="D99" s="146"/>
      <c r="E99" s="111"/>
      <c r="F99" s="111"/>
      <c r="G99" s="220">
        <v>17810.6</v>
      </c>
      <c r="H99" s="215">
        <v>15062.8</v>
      </c>
      <c r="I99" s="170">
        <f t="shared" si="2"/>
        <v>2747.7999999999993</v>
      </c>
      <c r="J99" s="171">
        <f t="shared" si="3"/>
        <v>0.8457210874423098</v>
      </c>
    </row>
    <row r="100" spans="1:10" ht="12.75" outlineLevel="2">
      <c r="A100" s="147" t="s">
        <v>124</v>
      </c>
      <c r="B100" s="176" t="s">
        <v>257</v>
      </c>
      <c r="C100" s="113" t="s">
        <v>277</v>
      </c>
      <c r="D100" s="113" t="s">
        <v>268</v>
      </c>
      <c r="E100" s="131"/>
      <c r="F100" s="131"/>
      <c r="G100" s="221">
        <v>2343.9</v>
      </c>
      <c r="H100" s="216">
        <v>921.5</v>
      </c>
      <c r="I100" s="166">
        <f t="shared" si="2"/>
        <v>1422.4</v>
      </c>
      <c r="J100" s="167">
        <f t="shared" si="3"/>
        <v>0.3931481718503349</v>
      </c>
    </row>
    <row r="101" spans="1:10" ht="12.75" outlineLevel="2">
      <c r="A101" s="141" t="s">
        <v>462</v>
      </c>
      <c r="B101" s="172" t="s">
        <v>257</v>
      </c>
      <c r="C101" s="146" t="s">
        <v>277</v>
      </c>
      <c r="D101" s="146" t="s">
        <v>268</v>
      </c>
      <c r="E101" s="137" t="s">
        <v>118</v>
      </c>
      <c r="F101" s="148"/>
      <c r="G101" s="224">
        <v>1652.7</v>
      </c>
      <c r="H101" s="217">
        <v>645.1</v>
      </c>
      <c r="I101" s="168">
        <f>G101-H101</f>
        <v>1007.6</v>
      </c>
      <c r="J101" s="169">
        <f>H101*100/G101/100</f>
        <v>0.3903309735584195</v>
      </c>
    </row>
    <row r="102" spans="1:10" ht="45" outlineLevel="2">
      <c r="A102" s="123" t="s">
        <v>125</v>
      </c>
      <c r="B102" s="172" t="s">
        <v>257</v>
      </c>
      <c r="C102" s="146" t="s">
        <v>277</v>
      </c>
      <c r="D102" s="146" t="s">
        <v>268</v>
      </c>
      <c r="E102" s="111" t="s">
        <v>151</v>
      </c>
      <c r="F102" s="118"/>
      <c r="G102" s="224">
        <v>40</v>
      </c>
      <c r="H102" s="217">
        <v>0</v>
      </c>
      <c r="I102" s="168">
        <f t="shared" si="2"/>
        <v>40</v>
      </c>
      <c r="J102" s="169">
        <f t="shared" si="3"/>
        <v>0</v>
      </c>
    </row>
    <row r="103" spans="1:10" ht="33.75" outlineLevel="2">
      <c r="A103" s="123" t="s">
        <v>126</v>
      </c>
      <c r="B103" s="172" t="s">
        <v>257</v>
      </c>
      <c r="C103" s="146" t="s">
        <v>277</v>
      </c>
      <c r="D103" s="146" t="s">
        <v>268</v>
      </c>
      <c r="E103" s="111" t="s">
        <v>152</v>
      </c>
      <c r="F103" s="118"/>
      <c r="G103" s="224">
        <v>40</v>
      </c>
      <c r="H103" s="217">
        <v>0</v>
      </c>
      <c r="I103" s="168">
        <f t="shared" si="2"/>
        <v>40</v>
      </c>
      <c r="J103" s="169">
        <f t="shared" si="3"/>
        <v>0</v>
      </c>
    </row>
    <row r="104" spans="1:10" ht="22.5" outlineLevel="2">
      <c r="A104" s="123" t="s">
        <v>43</v>
      </c>
      <c r="B104" s="172" t="s">
        <v>257</v>
      </c>
      <c r="C104" s="146" t="s">
        <v>277</v>
      </c>
      <c r="D104" s="146" t="s">
        <v>268</v>
      </c>
      <c r="E104" s="111" t="s">
        <v>152</v>
      </c>
      <c r="F104" s="118">
        <v>200</v>
      </c>
      <c r="G104" s="224">
        <v>40</v>
      </c>
      <c r="H104" s="217">
        <v>0</v>
      </c>
      <c r="I104" s="168">
        <f t="shared" si="2"/>
        <v>40</v>
      </c>
      <c r="J104" s="169">
        <f t="shared" si="3"/>
        <v>0</v>
      </c>
    </row>
    <row r="105" spans="1:10" ht="22.5" outlineLevel="2">
      <c r="A105" s="123" t="s">
        <v>127</v>
      </c>
      <c r="B105" s="172" t="s">
        <v>257</v>
      </c>
      <c r="C105" s="146" t="s">
        <v>277</v>
      </c>
      <c r="D105" s="146" t="s">
        <v>268</v>
      </c>
      <c r="E105" s="111" t="s">
        <v>152</v>
      </c>
      <c r="F105" s="118">
        <v>240</v>
      </c>
      <c r="G105" s="224">
        <v>40</v>
      </c>
      <c r="H105" s="217">
        <v>0</v>
      </c>
      <c r="I105" s="168">
        <f t="shared" si="2"/>
        <v>40</v>
      </c>
      <c r="J105" s="169">
        <f t="shared" si="3"/>
        <v>0</v>
      </c>
    </row>
    <row r="106" spans="1:10" ht="24" outlineLevel="2">
      <c r="A106" s="116" t="s">
        <v>46</v>
      </c>
      <c r="B106" s="172" t="s">
        <v>257</v>
      </c>
      <c r="C106" s="146" t="s">
        <v>277</v>
      </c>
      <c r="D106" s="146" t="s">
        <v>268</v>
      </c>
      <c r="E106" s="111" t="s">
        <v>152</v>
      </c>
      <c r="F106" s="118">
        <v>244</v>
      </c>
      <c r="G106" s="224">
        <v>40</v>
      </c>
      <c r="H106" s="217">
        <v>0</v>
      </c>
      <c r="I106" s="168">
        <f t="shared" si="2"/>
        <v>40</v>
      </c>
      <c r="J106" s="169">
        <f t="shared" si="3"/>
        <v>0</v>
      </c>
    </row>
    <row r="107" spans="1:10" ht="68.25" customHeight="1" outlineLevel="2">
      <c r="A107" s="149" t="s">
        <v>128</v>
      </c>
      <c r="B107" s="172" t="s">
        <v>257</v>
      </c>
      <c r="C107" s="146" t="s">
        <v>277</v>
      </c>
      <c r="D107" s="146" t="s">
        <v>268</v>
      </c>
      <c r="E107" s="111" t="s">
        <v>153</v>
      </c>
      <c r="F107" s="111"/>
      <c r="G107" s="224">
        <v>1612.7</v>
      </c>
      <c r="H107" s="217">
        <v>645.1</v>
      </c>
      <c r="I107" s="168">
        <f t="shared" si="2"/>
        <v>967.6</v>
      </c>
      <c r="J107" s="169">
        <f t="shared" si="3"/>
        <v>0.40001240156259693</v>
      </c>
    </row>
    <row r="108" spans="1:10" ht="12.75" outlineLevel="2">
      <c r="A108" s="123" t="s">
        <v>47</v>
      </c>
      <c r="B108" s="172" t="s">
        <v>257</v>
      </c>
      <c r="C108" s="146" t="s">
        <v>277</v>
      </c>
      <c r="D108" s="146" t="s">
        <v>268</v>
      </c>
      <c r="E108" s="111" t="s">
        <v>153</v>
      </c>
      <c r="F108" s="118">
        <v>800</v>
      </c>
      <c r="G108" s="224">
        <v>1612.7</v>
      </c>
      <c r="H108" s="217">
        <v>645.1</v>
      </c>
      <c r="I108" s="168">
        <f t="shared" si="2"/>
        <v>967.6</v>
      </c>
      <c r="J108" s="169">
        <f t="shared" si="3"/>
        <v>0.40001240156259693</v>
      </c>
    </row>
    <row r="109" spans="1:10" ht="33.75" outlineLevel="2">
      <c r="A109" s="123" t="s">
        <v>129</v>
      </c>
      <c r="B109" s="172" t="s">
        <v>257</v>
      </c>
      <c r="C109" s="146" t="s">
        <v>277</v>
      </c>
      <c r="D109" s="146" t="s">
        <v>268</v>
      </c>
      <c r="E109" s="111" t="s">
        <v>153</v>
      </c>
      <c r="F109" s="118">
        <v>810</v>
      </c>
      <c r="G109" s="224">
        <v>1612.7</v>
      </c>
      <c r="H109" s="217">
        <v>645.1</v>
      </c>
      <c r="I109" s="168">
        <f t="shared" si="2"/>
        <v>967.6</v>
      </c>
      <c r="J109" s="169">
        <f t="shared" si="3"/>
        <v>0.40001240156259693</v>
      </c>
    </row>
    <row r="110" spans="1:10" ht="12.75" outlineLevel="2">
      <c r="A110" s="116" t="s">
        <v>426</v>
      </c>
      <c r="B110" s="172" t="s">
        <v>257</v>
      </c>
      <c r="C110" s="146" t="s">
        <v>277</v>
      </c>
      <c r="D110" s="146" t="s">
        <v>268</v>
      </c>
      <c r="E110" s="120" t="s">
        <v>154</v>
      </c>
      <c r="F110" s="118"/>
      <c r="G110" s="224">
        <v>691.2</v>
      </c>
      <c r="H110" s="217">
        <v>276.4</v>
      </c>
      <c r="I110" s="168">
        <f t="shared" si="2"/>
        <v>414.80000000000007</v>
      </c>
      <c r="J110" s="169">
        <f t="shared" si="3"/>
        <v>0.3998842592592592</v>
      </c>
    </row>
    <row r="111" spans="1:10" ht="102.75" customHeight="1" outlineLevel="2">
      <c r="A111" s="150" t="s">
        <v>130</v>
      </c>
      <c r="B111" s="172" t="s">
        <v>257</v>
      </c>
      <c r="C111" s="146" t="s">
        <v>277</v>
      </c>
      <c r="D111" s="146" t="s">
        <v>268</v>
      </c>
      <c r="E111" s="111" t="s">
        <v>155</v>
      </c>
      <c r="F111" s="148"/>
      <c r="G111" s="224">
        <v>691.2</v>
      </c>
      <c r="H111" s="217">
        <v>276.4</v>
      </c>
      <c r="I111" s="168">
        <f t="shared" si="2"/>
        <v>414.80000000000007</v>
      </c>
      <c r="J111" s="169">
        <f t="shared" si="3"/>
        <v>0.3998842592592592</v>
      </c>
    </row>
    <row r="112" spans="1:10" ht="12.75" outlineLevel="2">
      <c r="A112" s="123" t="s">
        <v>47</v>
      </c>
      <c r="B112" s="172" t="s">
        <v>257</v>
      </c>
      <c r="C112" s="146" t="s">
        <v>277</v>
      </c>
      <c r="D112" s="146" t="s">
        <v>268</v>
      </c>
      <c r="E112" s="111" t="s">
        <v>155</v>
      </c>
      <c r="F112" s="118">
        <v>800</v>
      </c>
      <c r="G112" s="224">
        <v>691.2</v>
      </c>
      <c r="H112" s="217">
        <v>276.4</v>
      </c>
      <c r="I112" s="168">
        <f t="shared" si="2"/>
        <v>414.80000000000007</v>
      </c>
      <c r="J112" s="169">
        <f t="shared" si="3"/>
        <v>0.3998842592592592</v>
      </c>
    </row>
    <row r="113" spans="1:10" ht="33.75" outlineLevel="2">
      <c r="A113" s="123" t="s">
        <v>129</v>
      </c>
      <c r="B113" s="172" t="s">
        <v>257</v>
      </c>
      <c r="C113" s="146" t="s">
        <v>277</v>
      </c>
      <c r="D113" s="146" t="s">
        <v>268</v>
      </c>
      <c r="E113" s="111" t="s">
        <v>155</v>
      </c>
      <c r="F113" s="118">
        <v>810</v>
      </c>
      <c r="G113" s="224">
        <v>691.2</v>
      </c>
      <c r="H113" s="217">
        <v>276.4</v>
      </c>
      <c r="I113" s="168">
        <f t="shared" si="2"/>
        <v>414.80000000000007</v>
      </c>
      <c r="J113" s="169">
        <f t="shared" si="3"/>
        <v>0.3998842592592592</v>
      </c>
    </row>
    <row r="114" spans="1:10" ht="12.75" outlineLevel="2">
      <c r="A114" s="147" t="s">
        <v>131</v>
      </c>
      <c r="B114" s="176" t="s">
        <v>257</v>
      </c>
      <c r="C114" s="113" t="s">
        <v>277</v>
      </c>
      <c r="D114" s="113" t="s">
        <v>270</v>
      </c>
      <c r="E114" s="114"/>
      <c r="F114" s="114"/>
      <c r="G114" s="221">
        <v>12739.9</v>
      </c>
      <c r="H114" s="216">
        <v>11680.8</v>
      </c>
      <c r="I114" s="166">
        <f t="shared" si="2"/>
        <v>1059.1000000000004</v>
      </c>
      <c r="J114" s="167">
        <f t="shared" si="3"/>
        <v>0.9168674793365725</v>
      </c>
    </row>
    <row r="115" spans="1:10" ht="12.75" outlineLevel="2">
      <c r="A115" s="116" t="s">
        <v>132</v>
      </c>
      <c r="B115" s="172" t="s">
        <v>257</v>
      </c>
      <c r="C115" s="117" t="s">
        <v>277</v>
      </c>
      <c r="D115" s="117" t="s">
        <v>270</v>
      </c>
      <c r="E115" s="118" t="s">
        <v>156</v>
      </c>
      <c r="F115" s="120"/>
      <c r="G115" s="222">
        <v>32</v>
      </c>
      <c r="H115" s="217">
        <v>32</v>
      </c>
      <c r="I115" s="168">
        <f t="shared" si="2"/>
        <v>0</v>
      </c>
      <c r="J115" s="169">
        <f t="shared" si="3"/>
        <v>1</v>
      </c>
    </row>
    <row r="116" spans="1:10" ht="12.75" outlineLevel="2">
      <c r="A116" s="116" t="s">
        <v>133</v>
      </c>
      <c r="B116" s="172" t="s">
        <v>257</v>
      </c>
      <c r="C116" s="117" t="s">
        <v>277</v>
      </c>
      <c r="D116" s="117" t="s">
        <v>270</v>
      </c>
      <c r="E116" s="118" t="s">
        <v>157</v>
      </c>
      <c r="F116" s="120"/>
      <c r="G116" s="222">
        <v>32</v>
      </c>
      <c r="H116" s="217">
        <v>32</v>
      </c>
      <c r="I116" s="168">
        <f t="shared" si="2"/>
        <v>0</v>
      </c>
      <c r="J116" s="169">
        <f t="shared" si="3"/>
        <v>1</v>
      </c>
    </row>
    <row r="117" spans="1:10" ht="36" outlineLevel="2">
      <c r="A117" s="116" t="s">
        <v>460</v>
      </c>
      <c r="B117" s="172" t="s">
        <v>257</v>
      </c>
      <c r="C117" s="117" t="s">
        <v>277</v>
      </c>
      <c r="D117" s="117" t="s">
        <v>270</v>
      </c>
      <c r="E117" s="118" t="s">
        <v>158</v>
      </c>
      <c r="F117" s="120"/>
      <c r="G117" s="222">
        <v>32</v>
      </c>
      <c r="H117" s="217">
        <v>32</v>
      </c>
      <c r="I117" s="168">
        <f t="shared" si="2"/>
        <v>0</v>
      </c>
      <c r="J117" s="169">
        <f t="shared" si="3"/>
        <v>1</v>
      </c>
    </row>
    <row r="118" spans="1:10" ht="12.75" outlineLevel="2">
      <c r="A118" s="116" t="s">
        <v>47</v>
      </c>
      <c r="B118" s="172" t="s">
        <v>257</v>
      </c>
      <c r="C118" s="117" t="s">
        <v>277</v>
      </c>
      <c r="D118" s="117" t="s">
        <v>270</v>
      </c>
      <c r="E118" s="118" t="s">
        <v>158</v>
      </c>
      <c r="F118" s="120" t="s">
        <v>274</v>
      </c>
      <c r="G118" s="222">
        <v>32</v>
      </c>
      <c r="H118" s="217">
        <v>32</v>
      </c>
      <c r="I118" s="168">
        <f t="shared" si="2"/>
        <v>0</v>
      </c>
      <c r="J118" s="169">
        <f t="shared" si="3"/>
        <v>1</v>
      </c>
    </row>
    <row r="119" spans="1:10" ht="12.75" outlineLevel="2">
      <c r="A119" s="116" t="s">
        <v>134</v>
      </c>
      <c r="B119" s="172" t="s">
        <v>257</v>
      </c>
      <c r="C119" s="117" t="s">
        <v>277</v>
      </c>
      <c r="D119" s="117" t="s">
        <v>270</v>
      </c>
      <c r="E119" s="118" t="s">
        <v>158</v>
      </c>
      <c r="F119" s="120" t="s">
        <v>159</v>
      </c>
      <c r="G119" s="222">
        <v>32</v>
      </c>
      <c r="H119" s="217">
        <v>32</v>
      </c>
      <c r="I119" s="168">
        <f t="shared" si="2"/>
        <v>0</v>
      </c>
      <c r="J119" s="169">
        <f t="shared" si="3"/>
        <v>1</v>
      </c>
    </row>
    <row r="120" spans="1:10" ht="12.75" outlineLevel="2">
      <c r="A120" s="116" t="s">
        <v>463</v>
      </c>
      <c r="B120" s="172" t="s">
        <v>257</v>
      </c>
      <c r="C120" s="117" t="s">
        <v>277</v>
      </c>
      <c r="D120" s="117" t="s">
        <v>270</v>
      </c>
      <c r="E120" s="118" t="s">
        <v>160</v>
      </c>
      <c r="F120" s="118"/>
      <c r="G120" s="222">
        <v>3933.9</v>
      </c>
      <c r="H120" s="217">
        <v>2928.5</v>
      </c>
      <c r="I120" s="168">
        <f t="shared" si="2"/>
        <v>1005.4000000000001</v>
      </c>
      <c r="J120" s="169">
        <f t="shared" si="3"/>
        <v>0.744426650397824</v>
      </c>
    </row>
    <row r="121" spans="1:10" ht="36" outlineLevel="2">
      <c r="A121" s="116" t="s">
        <v>135</v>
      </c>
      <c r="B121" s="172" t="s">
        <v>257</v>
      </c>
      <c r="C121" s="117" t="s">
        <v>277</v>
      </c>
      <c r="D121" s="117" t="s">
        <v>270</v>
      </c>
      <c r="E121" s="118" t="s">
        <v>161</v>
      </c>
      <c r="F121" s="118"/>
      <c r="G121" s="222">
        <v>2243.8</v>
      </c>
      <c r="H121" s="217">
        <v>1479.3</v>
      </c>
      <c r="I121" s="168">
        <f t="shared" si="2"/>
        <v>764.5000000000002</v>
      </c>
      <c r="J121" s="169">
        <f t="shared" si="3"/>
        <v>0.6592833585881094</v>
      </c>
    </row>
    <row r="122" spans="1:10" ht="48" outlineLevel="2">
      <c r="A122" s="116" t="s">
        <v>136</v>
      </c>
      <c r="B122" s="172" t="s">
        <v>257</v>
      </c>
      <c r="C122" s="117" t="s">
        <v>277</v>
      </c>
      <c r="D122" s="117" t="s">
        <v>270</v>
      </c>
      <c r="E122" s="118" t="s">
        <v>162</v>
      </c>
      <c r="F122" s="118"/>
      <c r="G122" s="222">
        <v>2243.8</v>
      </c>
      <c r="H122" s="217">
        <v>1479.3</v>
      </c>
      <c r="I122" s="168">
        <f t="shared" si="2"/>
        <v>764.5000000000002</v>
      </c>
      <c r="J122" s="169">
        <f t="shared" si="3"/>
        <v>0.6592833585881094</v>
      </c>
    </row>
    <row r="123" spans="1:10" ht="12.75" outlineLevel="2">
      <c r="A123" s="123" t="s">
        <v>47</v>
      </c>
      <c r="B123" s="172" t="s">
        <v>257</v>
      </c>
      <c r="C123" s="117" t="s">
        <v>277</v>
      </c>
      <c r="D123" s="117" t="s">
        <v>270</v>
      </c>
      <c r="E123" s="118" t="s">
        <v>162</v>
      </c>
      <c r="F123" s="118">
        <v>800</v>
      </c>
      <c r="G123" s="222">
        <v>2243.8</v>
      </c>
      <c r="H123" s="217">
        <v>1479.3</v>
      </c>
      <c r="I123" s="168">
        <f t="shared" si="2"/>
        <v>764.5000000000002</v>
      </c>
      <c r="J123" s="169">
        <f t="shared" si="3"/>
        <v>0.6592833585881094</v>
      </c>
    </row>
    <row r="124" spans="1:10" ht="33.75" outlineLevel="2">
      <c r="A124" s="123" t="s">
        <v>129</v>
      </c>
      <c r="B124" s="172" t="s">
        <v>257</v>
      </c>
      <c r="C124" s="117" t="s">
        <v>277</v>
      </c>
      <c r="D124" s="117" t="s">
        <v>270</v>
      </c>
      <c r="E124" s="118" t="s">
        <v>162</v>
      </c>
      <c r="F124" s="118">
        <v>810</v>
      </c>
      <c r="G124" s="222">
        <v>2243.8</v>
      </c>
      <c r="H124" s="217">
        <v>1479.3</v>
      </c>
      <c r="I124" s="168">
        <f t="shared" si="2"/>
        <v>764.5000000000002</v>
      </c>
      <c r="J124" s="169">
        <f t="shared" si="3"/>
        <v>0.6592833585881094</v>
      </c>
    </row>
    <row r="125" spans="1:10" ht="48" outlineLevel="2">
      <c r="A125" s="116" t="s">
        <v>137</v>
      </c>
      <c r="B125" s="172" t="s">
        <v>257</v>
      </c>
      <c r="C125" s="117" t="s">
        <v>277</v>
      </c>
      <c r="D125" s="117" t="s">
        <v>270</v>
      </c>
      <c r="E125" s="118" t="s">
        <v>163</v>
      </c>
      <c r="F125" s="118"/>
      <c r="G125" s="222">
        <v>55.4</v>
      </c>
      <c r="H125" s="217">
        <v>44.6</v>
      </c>
      <c r="I125" s="168">
        <f t="shared" si="2"/>
        <v>10.799999999999997</v>
      </c>
      <c r="J125" s="169">
        <f t="shared" si="3"/>
        <v>0.8050541516245489</v>
      </c>
    </row>
    <row r="126" spans="1:10" ht="48" outlineLevel="2">
      <c r="A126" s="116" t="s">
        <v>138</v>
      </c>
      <c r="B126" s="172" t="s">
        <v>257</v>
      </c>
      <c r="C126" s="117" t="s">
        <v>277</v>
      </c>
      <c r="D126" s="117" t="s">
        <v>270</v>
      </c>
      <c r="E126" s="118" t="s">
        <v>164</v>
      </c>
      <c r="F126" s="118"/>
      <c r="G126" s="222">
        <v>55.4</v>
      </c>
      <c r="H126" s="217">
        <v>44.6</v>
      </c>
      <c r="I126" s="168">
        <f t="shared" si="2"/>
        <v>10.799999999999997</v>
      </c>
      <c r="J126" s="169">
        <f t="shared" si="3"/>
        <v>0.8050541516245489</v>
      </c>
    </row>
    <row r="127" spans="1:10" ht="12.75" outlineLevel="2">
      <c r="A127" s="123" t="s">
        <v>47</v>
      </c>
      <c r="B127" s="172" t="s">
        <v>257</v>
      </c>
      <c r="C127" s="117" t="s">
        <v>277</v>
      </c>
      <c r="D127" s="117" t="s">
        <v>270</v>
      </c>
      <c r="E127" s="118" t="s">
        <v>164</v>
      </c>
      <c r="F127" s="118">
        <v>800</v>
      </c>
      <c r="G127" s="222">
        <v>55.4</v>
      </c>
      <c r="H127" s="217">
        <v>44.6</v>
      </c>
      <c r="I127" s="168">
        <f t="shared" si="2"/>
        <v>10.799999999999997</v>
      </c>
      <c r="J127" s="169">
        <f t="shared" si="3"/>
        <v>0.8050541516245489</v>
      </c>
    </row>
    <row r="128" spans="1:10" ht="33.75" outlineLevel="2">
      <c r="A128" s="123" t="s">
        <v>129</v>
      </c>
      <c r="B128" s="172" t="s">
        <v>257</v>
      </c>
      <c r="C128" s="117" t="s">
        <v>277</v>
      </c>
      <c r="D128" s="117" t="s">
        <v>270</v>
      </c>
      <c r="E128" s="118" t="s">
        <v>164</v>
      </c>
      <c r="F128" s="118">
        <v>810</v>
      </c>
      <c r="G128" s="222">
        <v>55.4</v>
      </c>
      <c r="H128" s="217">
        <v>44.6</v>
      </c>
      <c r="I128" s="168">
        <f t="shared" si="2"/>
        <v>10.799999999999997</v>
      </c>
      <c r="J128" s="169">
        <f t="shared" si="3"/>
        <v>0.8050541516245489</v>
      </c>
    </row>
    <row r="129" spans="1:10" ht="12.75" outlineLevel="2">
      <c r="A129" s="116" t="s">
        <v>425</v>
      </c>
      <c r="B129" s="172" t="s">
        <v>257</v>
      </c>
      <c r="C129" s="146" t="s">
        <v>277</v>
      </c>
      <c r="D129" s="146" t="s">
        <v>270</v>
      </c>
      <c r="E129" s="111" t="s">
        <v>165</v>
      </c>
      <c r="F129" s="148"/>
      <c r="G129" s="224">
        <v>1634.7</v>
      </c>
      <c r="H129" s="217">
        <v>1404.6</v>
      </c>
      <c r="I129" s="168">
        <f t="shared" si="2"/>
        <v>230.10000000000014</v>
      </c>
      <c r="J129" s="169">
        <f t="shared" si="3"/>
        <v>0.8592402275646908</v>
      </c>
    </row>
    <row r="130" spans="1:10" ht="24" outlineLevel="2">
      <c r="A130" s="149" t="s">
        <v>464</v>
      </c>
      <c r="B130" s="172" t="s">
        <v>257</v>
      </c>
      <c r="C130" s="146" t="s">
        <v>277</v>
      </c>
      <c r="D130" s="146" t="s">
        <v>270</v>
      </c>
      <c r="E130" s="111" t="s">
        <v>166</v>
      </c>
      <c r="F130" s="148"/>
      <c r="G130" s="224">
        <v>1634.7</v>
      </c>
      <c r="H130" s="217">
        <v>1404.6</v>
      </c>
      <c r="I130" s="168">
        <f t="shared" si="2"/>
        <v>230.10000000000014</v>
      </c>
      <c r="J130" s="169">
        <f t="shared" si="3"/>
        <v>0.8592402275646908</v>
      </c>
    </row>
    <row r="131" spans="1:10" ht="22.5" customHeight="1" outlineLevel="2">
      <c r="A131" s="123" t="s">
        <v>43</v>
      </c>
      <c r="B131" s="172" t="s">
        <v>257</v>
      </c>
      <c r="C131" s="146" t="s">
        <v>277</v>
      </c>
      <c r="D131" s="146" t="s">
        <v>270</v>
      </c>
      <c r="E131" s="111" t="s">
        <v>166</v>
      </c>
      <c r="F131" s="118">
        <v>200</v>
      </c>
      <c r="G131" s="224">
        <v>978.6</v>
      </c>
      <c r="H131" s="217">
        <v>895.9</v>
      </c>
      <c r="I131" s="168">
        <f t="shared" si="2"/>
        <v>82.70000000000005</v>
      </c>
      <c r="J131" s="169">
        <f t="shared" si="3"/>
        <v>0.9154915184958103</v>
      </c>
    </row>
    <row r="132" spans="1:10" ht="22.5" outlineLevel="2">
      <c r="A132" s="123" t="s">
        <v>127</v>
      </c>
      <c r="B132" s="172" t="s">
        <v>257</v>
      </c>
      <c r="C132" s="146" t="s">
        <v>277</v>
      </c>
      <c r="D132" s="146" t="s">
        <v>270</v>
      </c>
      <c r="E132" s="111" t="s">
        <v>166</v>
      </c>
      <c r="F132" s="118">
        <v>240</v>
      </c>
      <c r="G132" s="224">
        <v>978.6</v>
      </c>
      <c r="H132" s="217">
        <v>895.9</v>
      </c>
      <c r="I132" s="168">
        <f t="shared" si="2"/>
        <v>82.70000000000005</v>
      </c>
      <c r="J132" s="169">
        <f t="shared" si="3"/>
        <v>0.9154915184958103</v>
      </c>
    </row>
    <row r="133" spans="1:10" ht="24" outlineLevel="2">
      <c r="A133" s="116" t="s">
        <v>46</v>
      </c>
      <c r="B133" s="172" t="s">
        <v>257</v>
      </c>
      <c r="C133" s="146" t="s">
        <v>277</v>
      </c>
      <c r="D133" s="146" t="s">
        <v>270</v>
      </c>
      <c r="E133" s="111" t="s">
        <v>166</v>
      </c>
      <c r="F133" s="118">
        <v>244</v>
      </c>
      <c r="G133" s="224">
        <v>978.6</v>
      </c>
      <c r="H133" s="217">
        <v>895.9</v>
      </c>
      <c r="I133" s="168">
        <f t="shared" si="2"/>
        <v>82.70000000000005</v>
      </c>
      <c r="J133" s="169">
        <f t="shared" si="3"/>
        <v>0.9154915184958103</v>
      </c>
    </row>
    <row r="134" spans="1:10" ht="12.75" outlineLevel="2">
      <c r="A134" s="123" t="s">
        <v>47</v>
      </c>
      <c r="B134" s="172" t="s">
        <v>257</v>
      </c>
      <c r="C134" s="146" t="s">
        <v>277</v>
      </c>
      <c r="D134" s="146" t="s">
        <v>270</v>
      </c>
      <c r="E134" s="111" t="s">
        <v>166</v>
      </c>
      <c r="F134" s="118">
        <v>800</v>
      </c>
      <c r="G134" s="224">
        <v>656.1</v>
      </c>
      <c r="H134" s="217">
        <v>508.7</v>
      </c>
      <c r="I134" s="168">
        <f t="shared" si="2"/>
        <v>147.40000000000003</v>
      </c>
      <c r="J134" s="169">
        <f t="shared" si="3"/>
        <v>0.7753391251333638</v>
      </c>
    </row>
    <row r="135" spans="1:10" ht="33.75" outlineLevel="2">
      <c r="A135" s="123" t="s">
        <v>139</v>
      </c>
      <c r="B135" s="172" t="s">
        <v>257</v>
      </c>
      <c r="C135" s="146" t="s">
        <v>277</v>
      </c>
      <c r="D135" s="146" t="s">
        <v>270</v>
      </c>
      <c r="E135" s="111" t="s">
        <v>166</v>
      </c>
      <c r="F135" s="118">
        <v>810</v>
      </c>
      <c r="G135" s="224">
        <v>656.1</v>
      </c>
      <c r="H135" s="217">
        <v>508.7</v>
      </c>
      <c r="I135" s="168">
        <f aca="true" t="shared" si="4" ref="I135:I198">G135-H135</f>
        <v>147.40000000000003</v>
      </c>
      <c r="J135" s="169">
        <f aca="true" t="shared" si="5" ref="J135:J198">H135*100/G135/100</f>
        <v>0.7753391251333638</v>
      </c>
    </row>
    <row r="136" spans="1:10" ht="12.75" outlineLevel="2">
      <c r="A136" s="151" t="s">
        <v>140</v>
      </c>
      <c r="B136" s="172" t="s">
        <v>257</v>
      </c>
      <c r="C136" s="146" t="s">
        <v>277</v>
      </c>
      <c r="D136" s="146" t="s">
        <v>270</v>
      </c>
      <c r="E136" s="111" t="s">
        <v>167</v>
      </c>
      <c r="F136" s="148"/>
      <c r="G136" s="224">
        <v>8774</v>
      </c>
      <c r="H136" s="217">
        <v>8720.3</v>
      </c>
      <c r="I136" s="168">
        <f t="shared" si="4"/>
        <v>53.70000000000073</v>
      </c>
      <c r="J136" s="169">
        <f t="shared" si="5"/>
        <v>0.9938796444039205</v>
      </c>
    </row>
    <row r="137" spans="1:10" ht="46.5" customHeight="1" outlineLevel="2">
      <c r="A137" s="151" t="s">
        <v>141</v>
      </c>
      <c r="B137" s="172" t="s">
        <v>257</v>
      </c>
      <c r="C137" s="146" t="s">
        <v>277</v>
      </c>
      <c r="D137" s="146" t="s">
        <v>270</v>
      </c>
      <c r="E137" s="111" t="s">
        <v>168</v>
      </c>
      <c r="F137" s="148"/>
      <c r="G137" s="224">
        <v>8774</v>
      </c>
      <c r="H137" s="217">
        <v>8720.3</v>
      </c>
      <c r="I137" s="168">
        <f t="shared" si="4"/>
        <v>53.70000000000073</v>
      </c>
      <c r="J137" s="169">
        <f t="shared" si="5"/>
        <v>0.9938796444039205</v>
      </c>
    </row>
    <row r="138" spans="1:10" ht="24" outlineLevel="2">
      <c r="A138" s="151" t="s">
        <v>109</v>
      </c>
      <c r="B138" s="172" t="s">
        <v>257</v>
      </c>
      <c r="C138" s="146" t="s">
        <v>277</v>
      </c>
      <c r="D138" s="146" t="s">
        <v>270</v>
      </c>
      <c r="E138" s="111" t="s">
        <v>169</v>
      </c>
      <c r="F138" s="148"/>
      <c r="G138" s="224">
        <v>8774</v>
      </c>
      <c r="H138" s="217">
        <v>8720.3</v>
      </c>
      <c r="I138" s="168">
        <f t="shared" si="4"/>
        <v>53.70000000000073</v>
      </c>
      <c r="J138" s="169">
        <f t="shared" si="5"/>
        <v>0.9938796444039205</v>
      </c>
    </row>
    <row r="139" spans="1:10" ht="22.5" outlineLevel="2">
      <c r="A139" s="123" t="s">
        <v>43</v>
      </c>
      <c r="B139" s="172" t="s">
        <v>257</v>
      </c>
      <c r="C139" s="146" t="s">
        <v>277</v>
      </c>
      <c r="D139" s="146" t="s">
        <v>270</v>
      </c>
      <c r="E139" s="111" t="s">
        <v>169</v>
      </c>
      <c r="F139" s="118">
        <v>200</v>
      </c>
      <c r="G139" s="224">
        <v>8774</v>
      </c>
      <c r="H139" s="217">
        <v>8720.3</v>
      </c>
      <c r="I139" s="168">
        <f t="shared" si="4"/>
        <v>53.70000000000073</v>
      </c>
      <c r="J139" s="169">
        <f t="shared" si="5"/>
        <v>0.9938796444039205</v>
      </c>
    </row>
    <row r="140" spans="1:10" ht="22.5" outlineLevel="2">
      <c r="A140" s="123" t="s">
        <v>127</v>
      </c>
      <c r="B140" s="172" t="s">
        <v>257</v>
      </c>
      <c r="C140" s="146" t="s">
        <v>277</v>
      </c>
      <c r="D140" s="146" t="s">
        <v>270</v>
      </c>
      <c r="E140" s="111" t="s">
        <v>169</v>
      </c>
      <c r="F140" s="118">
        <v>240</v>
      </c>
      <c r="G140" s="224">
        <v>8774</v>
      </c>
      <c r="H140" s="217">
        <v>8720.3</v>
      </c>
      <c r="I140" s="168">
        <f t="shared" si="4"/>
        <v>53.70000000000073</v>
      </c>
      <c r="J140" s="169">
        <f t="shared" si="5"/>
        <v>0.9938796444039205</v>
      </c>
    </row>
    <row r="141" spans="1:10" ht="24" outlineLevel="2">
      <c r="A141" s="116" t="s">
        <v>46</v>
      </c>
      <c r="B141" s="172" t="s">
        <v>257</v>
      </c>
      <c r="C141" s="146" t="s">
        <v>277</v>
      </c>
      <c r="D141" s="146" t="s">
        <v>270</v>
      </c>
      <c r="E141" s="111" t="s">
        <v>169</v>
      </c>
      <c r="F141" s="118">
        <v>244</v>
      </c>
      <c r="G141" s="224">
        <v>8774</v>
      </c>
      <c r="H141" s="217">
        <v>8720.3</v>
      </c>
      <c r="I141" s="168">
        <f t="shared" si="4"/>
        <v>53.70000000000073</v>
      </c>
      <c r="J141" s="169">
        <f t="shared" si="5"/>
        <v>0.9938796444039205</v>
      </c>
    </row>
    <row r="142" spans="1:10" ht="12.75" outlineLevel="2">
      <c r="A142" s="112" t="s">
        <v>142</v>
      </c>
      <c r="B142" s="176" t="s">
        <v>257</v>
      </c>
      <c r="C142" s="113" t="s">
        <v>277</v>
      </c>
      <c r="D142" s="113" t="s">
        <v>276</v>
      </c>
      <c r="E142" s="111"/>
      <c r="F142" s="111"/>
      <c r="G142" s="221">
        <v>987.8</v>
      </c>
      <c r="H142" s="216">
        <v>784.5</v>
      </c>
      <c r="I142" s="166">
        <f t="shared" si="4"/>
        <v>203.29999999999995</v>
      </c>
      <c r="J142" s="167">
        <f t="shared" si="5"/>
        <v>0.7941891071067018</v>
      </c>
    </row>
    <row r="143" spans="1:10" ht="12.75" outlineLevel="2">
      <c r="A143" s="151" t="s">
        <v>89</v>
      </c>
      <c r="B143" s="172" t="s">
        <v>257</v>
      </c>
      <c r="C143" s="137" t="s">
        <v>277</v>
      </c>
      <c r="D143" s="137" t="s">
        <v>276</v>
      </c>
      <c r="E143" s="137" t="s">
        <v>111</v>
      </c>
      <c r="F143" s="137"/>
      <c r="G143" s="227">
        <v>250</v>
      </c>
      <c r="H143" s="217">
        <v>250</v>
      </c>
      <c r="I143" s="168">
        <f t="shared" si="4"/>
        <v>0</v>
      </c>
      <c r="J143" s="169">
        <f t="shared" si="5"/>
        <v>1</v>
      </c>
    </row>
    <row r="144" spans="1:10" ht="36" outlineLevel="2">
      <c r="A144" s="141" t="s">
        <v>465</v>
      </c>
      <c r="B144" s="172" t="s">
        <v>257</v>
      </c>
      <c r="C144" s="137" t="s">
        <v>277</v>
      </c>
      <c r="D144" s="137" t="s">
        <v>276</v>
      </c>
      <c r="E144" s="137" t="s">
        <v>170</v>
      </c>
      <c r="F144" s="137"/>
      <c r="G144" s="227">
        <v>250</v>
      </c>
      <c r="H144" s="217">
        <v>250</v>
      </c>
      <c r="I144" s="168">
        <f t="shared" si="4"/>
        <v>0</v>
      </c>
      <c r="J144" s="169">
        <f t="shared" si="5"/>
        <v>1</v>
      </c>
    </row>
    <row r="145" spans="1:10" ht="22.5" outlineLevel="2">
      <c r="A145" s="145" t="s">
        <v>43</v>
      </c>
      <c r="B145" s="172" t="s">
        <v>257</v>
      </c>
      <c r="C145" s="137" t="s">
        <v>277</v>
      </c>
      <c r="D145" s="137" t="s">
        <v>276</v>
      </c>
      <c r="E145" s="137" t="s">
        <v>170</v>
      </c>
      <c r="F145" s="137" t="s">
        <v>69</v>
      </c>
      <c r="G145" s="227">
        <v>250</v>
      </c>
      <c r="H145" s="217">
        <v>250</v>
      </c>
      <c r="I145" s="168">
        <f t="shared" si="4"/>
        <v>0</v>
      </c>
      <c r="J145" s="169">
        <f t="shared" si="5"/>
        <v>1</v>
      </c>
    </row>
    <row r="146" spans="1:10" ht="22.5" outlineLevel="2">
      <c r="A146" s="145" t="s">
        <v>127</v>
      </c>
      <c r="B146" s="172" t="s">
        <v>257</v>
      </c>
      <c r="C146" s="137" t="s">
        <v>277</v>
      </c>
      <c r="D146" s="137" t="s">
        <v>276</v>
      </c>
      <c r="E146" s="137" t="s">
        <v>170</v>
      </c>
      <c r="F146" s="137" t="s">
        <v>70</v>
      </c>
      <c r="G146" s="227">
        <v>250</v>
      </c>
      <c r="H146" s="217">
        <v>250</v>
      </c>
      <c r="I146" s="168">
        <f t="shared" si="4"/>
        <v>0</v>
      </c>
      <c r="J146" s="169">
        <f t="shared" si="5"/>
        <v>1</v>
      </c>
    </row>
    <row r="147" spans="1:10" ht="22.5" outlineLevel="2">
      <c r="A147" s="145" t="s">
        <v>46</v>
      </c>
      <c r="B147" s="172" t="s">
        <v>257</v>
      </c>
      <c r="C147" s="137" t="s">
        <v>277</v>
      </c>
      <c r="D147" s="137" t="s">
        <v>276</v>
      </c>
      <c r="E147" s="137" t="s">
        <v>170</v>
      </c>
      <c r="F147" s="137" t="s">
        <v>72</v>
      </c>
      <c r="G147" s="227">
        <v>250</v>
      </c>
      <c r="H147" s="217">
        <v>250</v>
      </c>
      <c r="I147" s="168">
        <f t="shared" si="4"/>
        <v>0</v>
      </c>
      <c r="J147" s="169">
        <f t="shared" si="5"/>
        <v>1</v>
      </c>
    </row>
    <row r="148" spans="1:10" ht="12.75" outlineLevel="2">
      <c r="A148" s="116" t="s">
        <v>142</v>
      </c>
      <c r="B148" s="172" t="s">
        <v>257</v>
      </c>
      <c r="C148" s="117" t="s">
        <v>277</v>
      </c>
      <c r="D148" s="117" t="s">
        <v>276</v>
      </c>
      <c r="E148" s="118" t="s">
        <v>171</v>
      </c>
      <c r="F148" s="118"/>
      <c r="G148" s="222">
        <v>737.8</v>
      </c>
      <c r="H148" s="217">
        <v>534.5</v>
      </c>
      <c r="I148" s="168">
        <f t="shared" si="4"/>
        <v>203.29999999999995</v>
      </c>
      <c r="J148" s="169">
        <f t="shared" si="5"/>
        <v>0.724451070750881</v>
      </c>
    </row>
    <row r="149" spans="1:10" ht="12.75" outlineLevel="2">
      <c r="A149" s="149" t="s">
        <v>143</v>
      </c>
      <c r="B149" s="172" t="s">
        <v>257</v>
      </c>
      <c r="C149" s="146" t="s">
        <v>277</v>
      </c>
      <c r="D149" s="146" t="s">
        <v>276</v>
      </c>
      <c r="E149" s="111" t="s">
        <v>172</v>
      </c>
      <c r="F149" s="111"/>
      <c r="G149" s="224">
        <v>341.6</v>
      </c>
      <c r="H149" s="217">
        <v>268.6</v>
      </c>
      <c r="I149" s="168">
        <f t="shared" si="4"/>
        <v>73</v>
      </c>
      <c r="J149" s="169">
        <f t="shared" si="5"/>
        <v>0.7862997658079626</v>
      </c>
    </row>
    <row r="150" spans="1:10" ht="12.75" outlineLevel="2">
      <c r="A150" s="149" t="s">
        <v>468</v>
      </c>
      <c r="B150" s="172" t="s">
        <v>257</v>
      </c>
      <c r="C150" s="146" t="s">
        <v>277</v>
      </c>
      <c r="D150" s="146" t="s">
        <v>276</v>
      </c>
      <c r="E150" s="111" t="s">
        <v>173</v>
      </c>
      <c r="F150" s="111"/>
      <c r="G150" s="224">
        <v>341.6</v>
      </c>
      <c r="H150" s="217">
        <v>268.6</v>
      </c>
      <c r="I150" s="168">
        <f t="shared" si="4"/>
        <v>73</v>
      </c>
      <c r="J150" s="169">
        <f t="shared" si="5"/>
        <v>0.7862997658079626</v>
      </c>
    </row>
    <row r="151" spans="1:10" ht="22.5" outlineLevel="2">
      <c r="A151" s="123" t="s">
        <v>43</v>
      </c>
      <c r="B151" s="172" t="s">
        <v>257</v>
      </c>
      <c r="C151" s="146" t="s">
        <v>277</v>
      </c>
      <c r="D151" s="146" t="s">
        <v>276</v>
      </c>
      <c r="E151" s="111" t="s">
        <v>173</v>
      </c>
      <c r="F151" s="118">
        <v>200</v>
      </c>
      <c r="G151" s="224">
        <v>341.6</v>
      </c>
      <c r="H151" s="217">
        <v>268.6</v>
      </c>
      <c r="I151" s="168">
        <f t="shared" si="4"/>
        <v>73</v>
      </c>
      <c r="J151" s="169">
        <f t="shared" si="5"/>
        <v>0.7862997658079626</v>
      </c>
    </row>
    <row r="152" spans="1:10" ht="22.5" outlineLevel="2">
      <c r="A152" s="123" t="s">
        <v>127</v>
      </c>
      <c r="B152" s="172" t="s">
        <v>257</v>
      </c>
      <c r="C152" s="146" t="s">
        <v>277</v>
      </c>
      <c r="D152" s="146" t="s">
        <v>276</v>
      </c>
      <c r="E152" s="111" t="s">
        <v>173</v>
      </c>
      <c r="F152" s="118">
        <v>240</v>
      </c>
      <c r="G152" s="224">
        <v>341.6</v>
      </c>
      <c r="H152" s="217">
        <v>268.6</v>
      </c>
      <c r="I152" s="168">
        <f t="shared" si="4"/>
        <v>73</v>
      </c>
      <c r="J152" s="169">
        <f t="shared" si="5"/>
        <v>0.7862997658079626</v>
      </c>
    </row>
    <row r="153" spans="1:10" ht="22.5" outlineLevel="2">
      <c r="A153" s="116" t="s">
        <v>46</v>
      </c>
      <c r="B153" s="172" t="s">
        <v>257</v>
      </c>
      <c r="C153" s="146" t="s">
        <v>277</v>
      </c>
      <c r="D153" s="146" t="s">
        <v>276</v>
      </c>
      <c r="E153" s="111" t="s">
        <v>173</v>
      </c>
      <c r="F153" s="118">
        <v>244</v>
      </c>
      <c r="G153" s="224">
        <v>341.6</v>
      </c>
      <c r="H153" s="217">
        <v>268.6</v>
      </c>
      <c r="I153" s="168">
        <f t="shared" si="4"/>
        <v>73</v>
      </c>
      <c r="J153" s="169">
        <f t="shared" si="5"/>
        <v>0.7862997658079626</v>
      </c>
    </row>
    <row r="154" spans="1:10" ht="12.75" outlineLevel="2">
      <c r="A154" s="149" t="s">
        <v>144</v>
      </c>
      <c r="B154" s="172" t="s">
        <v>257</v>
      </c>
      <c r="C154" s="146" t="s">
        <v>277</v>
      </c>
      <c r="D154" s="146" t="s">
        <v>276</v>
      </c>
      <c r="E154" s="111" t="s">
        <v>174</v>
      </c>
      <c r="F154" s="148"/>
      <c r="G154" s="224">
        <v>18.5</v>
      </c>
      <c r="H154" s="217">
        <v>18.5</v>
      </c>
      <c r="I154" s="168">
        <f t="shared" si="4"/>
        <v>0</v>
      </c>
      <c r="J154" s="169">
        <f t="shared" si="5"/>
        <v>1</v>
      </c>
    </row>
    <row r="155" spans="1:10" ht="22.5" outlineLevel="2">
      <c r="A155" s="149" t="s">
        <v>469</v>
      </c>
      <c r="B155" s="172" t="s">
        <v>257</v>
      </c>
      <c r="C155" s="146" t="s">
        <v>277</v>
      </c>
      <c r="D155" s="146" t="s">
        <v>276</v>
      </c>
      <c r="E155" s="111" t="s">
        <v>175</v>
      </c>
      <c r="F155" s="148"/>
      <c r="G155" s="224">
        <v>18.5</v>
      </c>
      <c r="H155" s="217">
        <v>18.5</v>
      </c>
      <c r="I155" s="168">
        <f t="shared" si="4"/>
        <v>0</v>
      </c>
      <c r="J155" s="169">
        <f t="shared" si="5"/>
        <v>1</v>
      </c>
    </row>
    <row r="156" spans="1:10" ht="12.75" outlineLevel="2">
      <c r="A156" s="123" t="s">
        <v>47</v>
      </c>
      <c r="B156" s="172" t="s">
        <v>257</v>
      </c>
      <c r="C156" s="146" t="s">
        <v>277</v>
      </c>
      <c r="D156" s="146" t="s">
        <v>276</v>
      </c>
      <c r="E156" s="111" t="s">
        <v>175</v>
      </c>
      <c r="F156" s="118">
        <v>800</v>
      </c>
      <c r="G156" s="224">
        <v>18.5</v>
      </c>
      <c r="H156" s="217">
        <v>18.5</v>
      </c>
      <c r="I156" s="168">
        <f t="shared" si="4"/>
        <v>0</v>
      </c>
      <c r="J156" s="169">
        <f t="shared" si="5"/>
        <v>1</v>
      </c>
    </row>
    <row r="157" spans="1:10" ht="33.75" outlineLevel="2">
      <c r="A157" s="123" t="s">
        <v>129</v>
      </c>
      <c r="B157" s="172" t="s">
        <v>257</v>
      </c>
      <c r="C157" s="146" t="s">
        <v>277</v>
      </c>
      <c r="D157" s="146" t="s">
        <v>276</v>
      </c>
      <c r="E157" s="111" t="s">
        <v>175</v>
      </c>
      <c r="F157" s="118">
        <v>810</v>
      </c>
      <c r="G157" s="224">
        <v>18.5</v>
      </c>
      <c r="H157" s="217">
        <v>18.5</v>
      </c>
      <c r="I157" s="168">
        <f t="shared" si="4"/>
        <v>0</v>
      </c>
      <c r="J157" s="169">
        <f t="shared" si="5"/>
        <v>1</v>
      </c>
    </row>
    <row r="158" spans="1:10" ht="12.75" outlineLevel="2">
      <c r="A158" s="149" t="s">
        <v>145</v>
      </c>
      <c r="B158" s="172" t="s">
        <v>257</v>
      </c>
      <c r="C158" s="146" t="s">
        <v>277</v>
      </c>
      <c r="D158" s="146" t="s">
        <v>276</v>
      </c>
      <c r="E158" s="111" t="s">
        <v>176</v>
      </c>
      <c r="F158" s="111"/>
      <c r="G158" s="224">
        <v>377.7</v>
      </c>
      <c r="H158" s="217">
        <v>247.4</v>
      </c>
      <c r="I158" s="168">
        <f t="shared" si="4"/>
        <v>130.29999999999998</v>
      </c>
      <c r="J158" s="169">
        <f t="shared" si="5"/>
        <v>0.6550172094254699</v>
      </c>
    </row>
    <row r="159" spans="1:10" ht="22.5" outlineLevel="2">
      <c r="A159" s="149" t="s">
        <v>146</v>
      </c>
      <c r="B159" s="172" t="s">
        <v>257</v>
      </c>
      <c r="C159" s="146" t="s">
        <v>277</v>
      </c>
      <c r="D159" s="146" t="s">
        <v>276</v>
      </c>
      <c r="E159" s="111" t="s">
        <v>177</v>
      </c>
      <c r="F159" s="111"/>
      <c r="G159" s="224">
        <v>377.7</v>
      </c>
      <c r="H159" s="217">
        <v>247.4</v>
      </c>
      <c r="I159" s="168">
        <f t="shared" si="4"/>
        <v>130.29999999999998</v>
      </c>
      <c r="J159" s="169">
        <f t="shared" si="5"/>
        <v>0.6550172094254699</v>
      </c>
    </row>
    <row r="160" spans="1:10" ht="22.5" outlineLevel="2">
      <c r="A160" s="123" t="s">
        <v>43</v>
      </c>
      <c r="B160" s="172" t="s">
        <v>257</v>
      </c>
      <c r="C160" s="146" t="s">
        <v>277</v>
      </c>
      <c r="D160" s="146" t="s">
        <v>276</v>
      </c>
      <c r="E160" s="111" t="s">
        <v>177</v>
      </c>
      <c r="F160" s="118">
        <v>200</v>
      </c>
      <c r="G160" s="224">
        <v>377.7</v>
      </c>
      <c r="H160" s="217">
        <v>247.4</v>
      </c>
      <c r="I160" s="168">
        <f t="shared" si="4"/>
        <v>130.29999999999998</v>
      </c>
      <c r="J160" s="169">
        <f t="shared" si="5"/>
        <v>0.6550172094254699</v>
      </c>
    </row>
    <row r="161" spans="1:10" ht="22.5" outlineLevel="2">
      <c r="A161" s="123" t="s">
        <v>127</v>
      </c>
      <c r="B161" s="172" t="s">
        <v>257</v>
      </c>
      <c r="C161" s="146" t="s">
        <v>277</v>
      </c>
      <c r="D161" s="146" t="s">
        <v>276</v>
      </c>
      <c r="E161" s="111" t="s">
        <v>177</v>
      </c>
      <c r="F161" s="118">
        <v>240</v>
      </c>
      <c r="G161" s="224">
        <v>377.7</v>
      </c>
      <c r="H161" s="217">
        <v>247.4</v>
      </c>
      <c r="I161" s="168">
        <f t="shared" si="4"/>
        <v>130.29999999999998</v>
      </c>
      <c r="J161" s="169">
        <f t="shared" si="5"/>
        <v>0.6550172094254699</v>
      </c>
    </row>
    <row r="162" spans="1:10" ht="22.5" outlineLevel="2">
      <c r="A162" s="116" t="s">
        <v>46</v>
      </c>
      <c r="B162" s="172" t="s">
        <v>257</v>
      </c>
      <c r="C162" s="146" t="s">
        <v>277</v>
      </c>
      <c r="D162" s="146" t="s">
        <v>276</v>
      </c>
      <c r="E162" s="111" t="s">
        <v>177</v>
      </c>
      <c r="F162" s="118">
        <v>244</v>
      </c>
      <c r="G162" s="224">
        <v>377.7</v>
      </c>
      <c r="H162" s="217">
        <v>247.4</v>
      </c>
      <c r="I162" s="168">
        <f t="shared" si="4"/>
        <v>130.29999999999998</v>
      </c>
      <c r="J162" s="169">
        <f t="shared" si="5"/>
        <v>0.6550172094254699</v>
      </c>
    </row>
    <row r="163" spans="1:10" ht="21.75" outlineLevel="2">
      <c r="A163" s="112" t="s">
        <v>470</v>
      </c>
      <c r="B163" s="176" t="s">
        <v>257</v>
      </c>
      <c r="C163" s="113" t="s">
        <v>277</v>
      </c>
      <c r="D163" s="113" t="s">
        <v>277</v>
      </c>
      <c r="E163" s="114"/>
      <c r="F163" s="114"/>
      <c r="G163" s="221">
        <v>1739</v>
      </c>
      <c r="H163" s="216">
        <v>1676</v>
      </c>
      <c r="I163" s="166">
        <f t="shared" si="4"/>
        <v>63</v>
      </c>
      <c r="J163" s="167">
        <f t="shared" si="5"/>
        <v>0.9637722829212191</v>
      </c>
    </row>
    <row r="164" spans="1:10" ht="33.75" outlineLevel="2">
      <c r="A164" s="116" t="s">
        <v>147</v>
      </c>
      <c r="B164" s="172" t="s">
        <v>257</v>
      </c>
      <c r="C164" s="117" t="s">
        <v>277</v>
      </c>
      <c r="D164" s="117" t="s">
        <v>277</v>
      </c>
      <c r="E164" s="118" t="s">
        <v>61</v>
      </c>
      <c r="F164" s="118"/>
      <c r="G164" s="222">
        <v>1676</v>
      </c>
      <c r="H164" s="217">
        <v>1676</v>
      </c>
      <c r="I164" s="168">
        <f t="shared" si="4"/>
        <v>0</v>
      </c>
      <c r="J164" s="169">
        <f t="shared" si="5"/>
        <v>1</v>
      </c>
    </row>
    <row r="165" spans="1:10" ht="24.75" customHeight="1" outlineLevel="2">
      <c r="A165" s="116" t="s">
        <v>472</v>
      </c>
      <c r="B165" s="172" t="s">
        <v>257</v>
      </c>
      <c r="C165" s="117" t="s">
        <v>277</v>
      </c>
      <c r="D165" s="117" t="s">
        <v>277</v>
      </c>
      <c r="E165" s="118" t="s">
        <v>178</v>
      </c>
      <c r="F165" s="118"/>
      <c r="G165" s="222">
        <v>1676</v>
      </c>
      <c r="H165" s="217">
        <v>1676</v>
      </c>
      <c r="I165" s="168">
        <f t="shared" si="4"/>
        <v>0</v>
      </c>
      <c r="J165" s="169">
        <f t="shared" si="5"/>
        <v>1</v>
      </c>
    </row>
    <row r="166" spans="1:10" ht="22.5" outlineLevel="2">
      <c r="A166" s="116" t="s">
        <v>148</v>
      </c>
      <c r="B166" s="172" t="s">
        <v>257</v>
      </c>
      <c r="C166" s="117" t="s">
        <v>277</v>
      </c>
      <c r="D166" s="117" t="s">
        <v>277</v>
      </c>
      <c r="E166" s="118" t="s">
        <v>178</v>
      </c>
      <c r="F166" s="118">
        <v>600</v>
      </c>
      <c r="G166" s="222">
        <v>1676</v>
      </c>
      <c r="H166" s="217">
        <v>1676</v>
      </c>
      <c r="I166" s="168">
        <f t="shared" si="4"/>
        <v>0</v>
      </c>
      <c r="J166" s="169">
        <f t="shared" si="5"/>
        <v>1</v>
      </c>
    </row>
    <row r="167" spans="1:10" ht="12.75" outlineLevel="2">
      <c r="A167" s="116" t="s">
        <v>149</v>
      </c>
      <c r="B167" s="172" t="s">
        <v>257</v>
      </c>
      <c r="C167" s="117" t="s">
        <v>277</v>
      </c>
      <c r="D167" s="117" t="s">
        <v>277</v>
      </c>
      <c r="E167" s="118" t="s">
        <v>178</v>
      </c>
      <c r="F167" s="118">
        <v>610</v>
      </c>
      <c r="G167" s="222">
        <v>1676</v>
      </c>
      <c r="H167" s="217">
        <v>1676</v>
      </c>
      <c r="I167" s="168">
        <f t="shared" si="4"/>
        <v>0</v>
      </c>
      <c r="J167" s="169">
        <f t="shared" si="5"/>
        <v>1</v>
      </c>
    </row>
    <row r="168" spans="1:10" ht="33.75" outlineLevel="2">
      <c r="A168" s="116" t="s">
        <v>150</v>
      </c>
      <c r="B168" s="172" t="s">
        <v>257</v>
      </c>
      <c r="C168" s="117" t="s">
        <v>277</v>
      </c>
      <c r="D168" s="117" t="s">
        <v>277</v>
      </c>
      <c r="E168" s="118" t="s">
        <v>178</v>
      </c>
      <c r="F168" s="118">
        <v>611</v>
      </c>
      <c r="G168" s="222">
        <v>1676</v>
      </c>
      <c r="H168" s="217">
        <v>1676</v>
      </c>
      <c r="I168" s="168">
        <f t="shared" si="4"/>
        <v>0</v>
      </c>
      <c r="J168" s="169">
        <f t="shared" si="5"/>
        <v>1</v>
      </c>
    </row>
    <row r="169" spans="1:10" ht="12.75" outlineLevel="2">
      <c r="A169" s="116" t="s">
        <v>426</v>
      </c>
      <c r="B169" s="172" t="s">
        <v>257</v>
      </c>
      <c r="C169" s="117" t="s">
        <v>277</v>
      </c>
      <c r="D169" s="117" t="s">
        <v>277</v>
      </c>
      <c r="E169" s="120" t="s">
        <v>154</v>
      </c>
      <c r="F169" s="118"/>
      <c r="G169" s="224">
        <v>63</v>
      </c>
      <c r="H169" s="217">
        <v>0</v>
      </c>
      <c r="I169" s="168">
        <f t="shared" si="4"/>
        <v>63</v>
      </c>
      <c r="J169" s="169">
        <f t="shared" si="5"/>
        <v>0</v>
      </c>
    </row>
    <row r="170" spans="1:10" ht="45" outlineLevel="2">
      <c r="A170" s="123" t="s">
        <v>467</v>
      </c>
      <c r="B170" s="172" t="s">
        <v>257</v>
      </c>
      <c r="C170" s="117" t="s">
        <v>277</v>
      </c>
      <c r="D170" s="117" t="s">
        <v>277</v>
      </c>
      <c r="E170" s="120" t="s">
        <v>179</v>
      </c>
      <c r="F170" s="118"/>
      <c r="G170" s="224">
        <v>63</v>
      </c>
      <c r="H170" s="217">
        <v>0</v>
      </c>
      <c r="I170" s="168">
        <f t="shared" si="4"/>
        <v>63</v>
      </c>
      <c r="J170" s="169">
        <f t="shared" si="5"/>
        <v>0</v>
      </c>
    </row>
    <row r="171" spans="1:10" ht="22.5" customHeight="1" outlineLevel="2">
      <c r="A171" s="123" t="s">
        <v>43</v>
      </c>
      <c r="B171" s="172" t="s">
        <v>257</v>
      </c>
      <c r="C171" s="117" t="s">
        <v>277</v>
      </c>
      <c r="D171" s="117" t="s">
        <v>277</v>
      </c>
      <c r="E171" s="120" t="s">
        <v>179</v>
      </c>
      <c r="F171" s="118">
        <v>200</v>
      </c>
      <c r="G171" s="224">
        <v>63</v>
      </c>
      <c r="H171" s="217">
        <v>0</v>
      </c>
      <c r="I171" s="168">
        <f t="shared" si="4"/>
        <v>63</v>
      </c>
      <c r="J171" s="169">
        <f t="shared" si="5"/>
        <v>0</v>
      </c>
    </row>
    <row r="172" spans="1:10" ht="22.5" outlineLevel="2">
      <c r="A172" s="123" t="s">
        <v>127</v>
      </c>
      <c r="B172" s="172" t="s">
        <v>257</v>
      </c>
      <c r="C172" s="117" t="s">
        <v>277</v>
      </c>
      <c r="D172" s="117" t="s">
        <v>277</v>
      </c>
      <c r="E172" s="120" t="s">
        <v>179</v>
      </c>
      <c r="F172" s="118">
        <v>240</v>
      </c>
      <c r="G172" s="224">
        <v>63</v>
      </c>
      <c r="H172" s="217">
        <v>0</v>
      </c>
      <c r="I172" s="168">
        <f t="shared" si="4"/>
        <v>63</v>
      </c>
      <c r="J172" s="169">
        <f t="shared" si="5"/>
        <v>0</v>
      </c>
    </row>
    <row r="173" spans="1:10" ht="22.5" outlineLevel="2">
      <c r="A173" s="116" t="s">
        <v>46</v>
      </c>
      <c r="B173" s="172" t="s">
        <v>257</v>
      </c>
      <c r="C173" s="117" t="s">
        <v>277</v>
      </c>
      <c r="D173" s="117" t="s">
        <v>277</v>
      </c>
      <c r="E173" s="120" t="s">
        <v>179</v>
      </c>
      <c r="F173" s="118">
        <v>244</v>
      </c>
      <c r="G173" s="224">
        <v>63</v>
      </c>
      <c r="H173" s="217">
        <v>0</v>
      </c>
      <c r="I173" s="168">
        <f t="shared" si="4"/>
        <v>63</v>
      </c>
      <c r="J173" s="169">
        <f t="shared" si="5"/>
        <v>0</v>
      </c>
    </row>
    <row r="174" spans="1:10" ht="12.75" outlineLevel="2">
      <c r="A174" s="152" t="s">
        <v>180</v>
      </c>
      <c r="B174" s="175" t="s">
        <v>257</v>
      </c>
      <c r="C174" s="109" t="s">
        <v>202</v>
      </c>
      <c r="D174" s="146"/>
      <c r="E174" s="146"/>
      <c r="F174" s="146"/>
      <c r="G174" s="220">
        <v>3719.4</v>
      </c>
      <c r="H174" s="215">
        <v>3719.4</v>
      </c>
      <c r="I174" s="170">
        <f t="shared" si="4"/>
        <v>0</v>
      </c>
      <c r="J174" s="171">
        <f t="shared" si="5"/>
        <v>1</v>
      </c>
    </row>
    <row r="175" spans="1:10" ht="12.75" outlineLevel="2">
      <c r="A175" s="153" t="s">
        <v>181</v>
      </c>
      <c r="B175" s="176" t="s">
        <v>257</v>
      </c>
      <c r="C175" s="113" t="s">
        <v>202</v>
      </c>
      <c r="D175" s="113" t="s">
        <v>268</v>
      </c>
      <c r="E175" s="113"/>
      <c r="F175" s="113"/>
      <c r="G175" s="221">
        <v>3719.4</v>
      </c>
      <c r="H175" s="216">
        <v>3719.4</v>
      </c>
      <c r="I175" s="166">
        <f t="shared" si="4"/>
        <v>0</v>
      </c>
      <c r="J175" s="167">
        <f t="shared" si="5"/>
        <v>1</v>
      </c>
    </row>
    <row r="176" spans="1:10" ht="22.5" outlineLevel="2">
      <c r="A176" s="154" t="s">
        <v>182</v>
      </c>
      <c r="B176" s="195" t="s">
        <v>257</v>
      </c>
      <c r="C176" s="122" t="s">
        <v>202</v>
      </c>
      <c r="D176" s="122" t="s">
        <v>268</v>
      </c>
      <c r="E176" s="122" t="s">
        <v>203</v>
      </c>
      <c r="F176" s="122"/>
      <c r="G176" s="228">
        <v>3270.4</v>
      </c>
      <c r="H176" s="218">
        <v>3270.4</v>
      </c>
      <c r="I176" s="173">
        <f t="shared" si="4"/>
        <v>0</v>
      </c>
      <c r="J176" s="174">
        <f t="shared" si="5"/>
        <v>1</v>
      </c>
    </row>
    <row r="177" spans="1:10" ht="33.75" outlineLevel="2">
      <c r="A177" s="156" t="s">
        <v>471</v>
      </c>
      <c r="B177" s="172" t="s">
        <v>257</v>
      </c>
      <c r="C177" s="117" t="s">
        <v>202</v>
      </c>
      <c r="D177" s="117" t="s">
        <v>268</v>
      </c>
      <c r="E177" s="117" t="s">
        <v>204</v>
      </c>
      <c r="F177" s="117"/>
      <c r="G177" s="222">
        <v>2.2</v>
      </c>
      <c r="H177" s="217">
        <v>2.2</v>
      </c>
      <c r="I177" s="168">
        <f t="shared" si="4"/>
        <v>0</v>
      </c>
      <c r="J177" s="169">
        <f t="shared" si="5"/>
        <v>1</v>
      </c>
    </row>
    <row r="178" spans="1:10" ht="22.5" outlineLevel="2">
      <c r="A178" s="116" t="s">
        <v>148</v>
      </c>
      <c r="B178" s="172" t="s">
        <v>257</v>
      </c>
      <c r="C178" s="117" t="s">
        <v>202</v>
      </c>
      <c r="D178" s="117" t="s">
        <v>268</v>
      </c>
      <c r="E178" s="117" t="s">
        <v>204</v>
      </c>
      <c r="F178" s="118">
        <v>600</v>
      </c>
      <c r="G178" s="222">
        <v>2.2</v>
      </c>
      <c r="H178" s="217">
        <v>2.2</v>
      </c>
      <c r="I178" s="168">
        <f t="shared" si="4"/>
        <v>0</v>
      </c>
      <c r="J178" s="169">
        <f t="shared" si="5"/>
        <v>1</v>
      </c>
    </row>
    <row r="179" spans="1:10" ht="12.75" outlineLevel="2">
      <c r="A179" s="116" t="s">
        <v>149</v>
      </c>
      <c r="B179" s="172" t="s">
        <v>257</v>
      </c>
      <c r="C179" s="117" t="s">
        <v>202</v>
      </c>
      <c r="D179" s="117" t="s">
        <v>268</v>
      </c>
      <c r="E179" s="117" t="s">
        <v>204</v>
      </c>
      <c r="F179" s="118">
        <v>610</v>
      </c>
      <c r="G179" s="222">
        <v>2.2</v>
      </c>
      <c r="H179" s="217">
        <v>2.2</v>
      </c>
      <c r="I179" s="168">
        <f t="shared" si="4"/>
        <v>0</v>
      </c>
      <c r="J179" s="169">
        <f t="shared" si="5"/>
        <v>1</v>
      </c>
    </row>
    <row r="180" spans="1:10" ht="12.75" outlineLevel="2">
      <c r="A180" s="116" t="s">
        <v>183</v>
      </c>
      <c r="B180" s="172" t="s">
        <v>257</v>
      </c>
      <c r="C180" s="117" t="s">
        <v>202</v>
      </c>
      <c r="D180" s="117" t="s">
        <v>268</v>
      </c>
      <c r="E180" s="117" t="s">
        <v>204</v>
      </c>
      <c r="F180" s="118">
        <v>612</v>
      </c>
      <c r="G180" s="222">
        <v>2.2</v>
      </c>
      <c r="H180" s="217">
        <v>2.2</v>
      </c>
      <c r="I180" s="168">
        <f t="shared" si="4"/>
        <v>0</v>
      </c>
      <c r="J180" s="169">
        <f t="shared" si="5"/>
        <v>1</v>
      </c>
    </row>
    <row r="181" spans="1:10" ht="44.25" customHeight="1" outlineLevel="2">
      <c r="A181" s="141" t="s">
        <v>98</v>
      </c>
      <c r="B181" s="172" t="s">
        <v>257</v>
      </c>
      <c r="C181" s="142" t="s">
        <v>202</v>
      </c>
      <c r="D181" s="142" t="s">
        <v>268</v>
      </c>
      <c r="E181" s="142" t="s">
        <v>205</v>
      </c>
      <c r="F181" s="142"/>
      <c r="G181" s="222">
        <v>58.3</v>
      </c>
      <c r="H181" s="217">
        <v>58.3</v>
      </c>
      <c r="I181" s="168">
        <f t="shared" si="4"/>
        <v>0</v>
      </c>
      <c r="J181" s="169">
        <f t="shared" si="5"/>
        <v>1</v>
      </c>
    </row>
    <row r="182" spans="1:10" ht="22.5" outlineLevel="2">
      <c r="A182" s="141" t="s">
        <v>148</v>
      </c>
      <c r="B182" s="172" t="s">
        <v>257</v>
      </c>
      <c r="C182" s="142" t="s">
        <v>202</v>
      </c>
      <c r="D182" s="142" t="s">
        <v>268</v>
      </c>
      <c r="E182" s="142" t="s">
        <v>205</v>
      </c>
      <c r="F182" s="142" t="s">
        <v>279</v>
      </c>
      <c r="G182" s="222">
        <v>58.3</v>
      </c>
      <c r="H182" s="217">
        <v>58.3</v>
      </c>
      <c r="I182" s="168">
        <f t="shared" si="4"/>
        <v>0</v>
      </c>
      <c r="J182" s="169">
        <f t="shared" si="5"/>
        <v>1</v>
      </c>
    </row>
    <row r="183" spans="1:10" ht="12.75" outlineLevel="2">
      <c r="A183" s="141" t="s">
        <v>149</v>
      </c>
      <c r="B183" s="172" t="s">
        <v>257</v>
      </c>
      <c r="C183" s="142" t="s">
        <v>202</v>
      </c>
      <c r="D183" s="142" t="s">
        <v>268</v>
      </c>
      <c r="E183" s="142" t="s">
        <v>205</v>
      </c>
      <c r="F183" s="142" t="s">
        <v>280</v>
      </c>
      <c r="G183" s="222">
        <v>58.3</v>
      </c>
      <c r="H183" s="217">
        <v>58.3</v>
      </c>
      <c r="I183" s="168">
        <f t="shared" si="4"/>
        <v>0</v>
      </c>
      <c r="J183" s="169">
        <f t="shared" si="5"/>
        <v>1</v>
      </c>
    </row>
    <row r="184" spans="1:10" ht="33.75" outlineLevel="2">
      <c r="A184" s="141" t="s">
        <v>150</v>
      </c>
      <c r="B184" s="172" t="s">
        <v>257</v>
      </c>
      <c r="C184" s="142" t="s">
        <v>202</v>
      </c>
      <c r="D184" s="142" t="s">
        <v>268</v>
      </c>
      <c r="E184" s="142" t="s">
        <v>205</v>
      </c>
      <c r="F184" s="142" t="s">
        <v>206</v>
      </c>
      <c r="G184" s="222">
        <v>58.3</v>
      </c>
      <c r="H184" s="217">
        <v>58.3</v>
      </c>
      <c r="I184" s="168">
        <f t="shared" si="4"/>
        <v>0</v>
      </c>
      <c r="J184" s="169">
        <f t="shared" si="5"/>
        <v>1</v>
      </c>
    </row>
    <row r="185" spans="1:10" ht="33.75" outlineLevel="2">
      <c r="A185" s="141" t="s">
        <v>99</v>
      </c>
      <c r="B185" s="172" t="s">
        <v>257</v>
      </c>
      <c r="C185" s="142" t="s">
        <v>202</v>
      </c>
      <c r="D185" s="142" t="s">
        <v>268</v>
      </c>
      <c r="E185" s="142" t="s">
        <v>207</v>
      </c>
      <c r="F185" s="142"/>
      <c r="G185" s="222">
        <v>1226.4</v>
      </c>
      <c r="H185" s="217">
        <v>1226.4</v>
      </c>
      <c r="I185" s="168">
        <f t="shared" si="4"/>
        <v>0</v>
      </c>
      <c r="J185" s="169">
        <f t="shared" si="5"/>
        <v>1</v>
      </c>
    </row>
    <row r="186" spans="1:10" ht="45" outlineLevel="2">
      <c r="A186" s="116" t="s">
        <v>36</v>
      </c>
      <c r="B186" s="172" t="s">
        <v>257</v>
      </c>
      <c r="C186" s="142" t="s">
        <v>202</v>
      </c>
      <c r="D186" s="142" t="s">
        <v>268</v>
      </c>
      <c r="E186" s="142" t="s">
        <v>207</v>
      </c>
      <c r="F186" s="142" t="s">
        <v>64</v>
      </c>
      <c r="G186" s="222">
        <v>118.4</v>
      </c>
      <c r="H186" s="217">
        <v>118.4</v>
      </c>
      <c r="I186" s="168">
        <f t="shared" si="4"/>
        <v>0</v>
      </c>
      <c r="J186" s="169">
        <f t="shared" si="5"/>
        <v>1</v>
      </c>
    </row>
    <row r="187" spans="1:10" ht="12.75" outlineLevel="2">
      <c r="A187" s="141" t="s">
        <v>184</v>
      </c>
      <c r="B187" s="172" t="s">
        <v>257</v>
      </c>
      <c r="C187" s="142" t="s">
        <v>202</v>
      </c>
      <c r="D187" s="142" t="s">
        <v>268</v>
      </c>
      <c r="E187" s="142" t="s">
        <v>207</v>
      </c>
      <c r="F187" s="142" t="s">
        <v>208</v>
      </c>
      <c r="G187" s="222">
        <v>118.4</v>
      </c>
      <c r="H187" s="217">
        <v>118.4</v>
      </c>
      <c r="I187" s="168">
        <f t="shared" si="4"/>
        <v>0</v>
      </c>
      <c r="J187" s="169">
        <f t="shared" si="5"/>
        <v>1</v>
      </c>
    </row>
    <row r="188" spans="1:10" ht="12.75" outlineLevel="2">
      <c r="A188" s="141" t="s">
        <v>38</v>
      </c>
      <c r="B188" s="172" t="s">
        <v>257</v>
      </c>
      <c r="C188" s="142" t="s">
        <v>202</v>
      </c>
      <c r="D188" s="142" t="s">
        <v>268</v>
      </c>
      <c r="E188" s="142" t="s">
        <v>207</v>
      </c>
      <c r="F188" s="142" t="s">
        <v>209</v>
      </c>
      <c r="G188" s="222">
        <v>118.3</v>
      </c>
      <c r="H188" s="217">
        <v>118.3</v>
      </c>
      <c r="I188" s="168">
        <f t="shared" si="4"/>
        <v>0</v>
      </c>
      <c r="J188" s="169">
        <f t="shared" si="5"/>
        <v>1</v>
      </c>
    </row>
    <row r="189" spans="1:10" ht="22.5" outlineLevel="2">
      <c r="A189" s="141" t="s">
        <v>185</v>
      </c>
      <c r="B189" s="172" t="s">
        <v>257</v>
      </c>
      <c r="C189" s="142" t="s">
        <v>202</v>
      </c>
      <c r="D189" s="142" t="s">
        <v>268</v>
      </c>
      <c r="E189" s="142" t="s">
        <v>207</v>
      </c>
      <c r="F189" s="142" t="s">
        <v>210</v>
      </c>
      <c r="G189" s="222">
        <v>0.1</v>
      </c>
      <c r="H189" s="217">
        <v>0.1</v>
      </c>
      <c r="I189" s="168">
        <f t="shared" si="4"/>
        <v>0</v>
      </c>
      <c r="J189" s="169">
        <f t="shared" si="5"/>
        <v>1</v>
      </c>
    </row>
    <row r="190" spans="1:10" ht="22.5" outlineLevel="2">
      <c r="A190" s="141" t="s">
        <v>148</v>
      </c>
      <c r="B190" s="172" t="s">
        <v>257</v>
      </c>
      <c r="C190" s="142" t="s">
        <v>202</v>
      </c>
      <c r="D190" s="142" t="s">
        <v>268</v>
      </c>
      <c r="E190" s="142" t="s">
        <v>207</v>
      </c>
      <c r="F190" s="142" t="s">
        <v>279</v>
      </c>
      <c r="G190" s="222">
        <v>1108</v>
      </c>
      <c r="H190" s="217">
        <v>1108</v>
      </c>
      <c r="I190" s="168">
        <f t="shared" si="4"/>
        <v>0</v>
      </c>
      <c r="J190" s="169">
        <f t="shared" si="5"/>
        <v>1</v>
      </c>
    </row>
    <row r="191" spans="1:10" ht="12.75" outlineLevel="2">
      <c r="A191" s="141" t="s">
        <v>149</v>
      </c>
      <c r="B191" s="172" t="s">
        <v>257</v>
      </c>
      <c r="C191" s="142" t="s">
        <v>202</v>
      </c>
      <c r="D191" s="142" t="s">
        <v>268</v>
      </c>
      <c r="E191" s="142" t="s">
        <v>207</v>
      </c>
      <c r="F191" s="142" t="s">
        <v>280</v>
      </c>
      <c r="G191" s="222">
        <v>1108</v>
      </c>
      <c r="H191" s="217">
        <v>1108</v>
      </c>
      <c r="I191" s="168">
        <f t="shared" si="4"/>
        <v>0</v>
      </c>
      <c r="J191" s="169">
        <f t="shared" si="5"/>
        <v>1</v>
      </c>
    </row>
    <row r="192" spans="1:10" ht="33.75" outlineLevel="2">
      <c r="A192" s="141" t="s">
        <v>150</v>
      </c>
      <c r="B192" s="172" t="s">
        <v>257</v>
      </c>
      <c r="C192" s="142" t="s">
        <v>202</v>
      </c>
      <c r="D192" s="142" t="s">
        <v>268</v>
      </c>
      <c r="E192" s="142" t="s">
        <v>207</v>
      </c>
      <c r="F192" s="142" t="s">
        <v>206</v>
      </c>
      <c r="G192" s="222">
        <v>1108</v>
      </c>
      <c r="H192" s="217">
        <v>1108</v>
      </c>
      <c r="I192" s="168">
        <f t="shared" si="4"/>
        <v>0</v>
      </c>
      <c r="J192" s="169">
        <f t="shared" si="5"/>
        <v>1</v>
      </c>
    </row>
    <row r="193" spans="1:10" ht="12" customHeight="1" outlineLevel="2">
      <c r="A193" s="116" t="s">
        <v>472</v>
      </c>
      <c r="B193" s="172" t="s">
        <v>257</v>
      </c>
      <c r="C193" s="117" t="s">
        <v>202</v>
      </c>
      <c r="D193" s="117" t="s">
        <v>268</v>
      </c>
      <c r="E193" s="117" t="s">
        <v>211</v>
      </c>
      <c r="F193" s="118"/>
      <c r="G193" s="222">
        <v>1983.5</v>
      </c>
      <c r="H193" s="217">
        <v>1983.5</v>
      </c>
      <c r="I193" s="168">
        <f t="shared" si="4"/>
        <v>0</v>
      </c>
      <c r="J193" s="169">
        <f t="shared" si="5"/>
        <v>1</v>
      </c>
    </row>
    <row r="194" spans="1:10" ht="22.5" outlineLevel="2">
      <c r="A194" s="157" t="s">
        <v>473</v>
      </c>
      <c r="B194" s="172" t="s">
        <v>257</v>
      </c>
      <c r="C194" s="117" t="s">
        <v>202</v>
      </c>
      <c r="D194" s="117" t="s">
        <v>268</v>
      </c>
      <c r="E194" s="117" t="s">
        <v>212</v>
      </c>
      <c r="F194" s="117"/>
      <c r="G194" s="222">
        <v>1983.5</v>
      </c>
      <c r="H194" s="217">
        <v>1983.5</v>
      </c>
      <c r="I194" s="168">
        <f t="shared" si="4"/>
        <v>0</v>
      </c>
      <c r="J194" s="169">
        <f t="shared" si="5"/>
        <v>1</v>
      </c>
    </row>
    <row r="195" spans="1:10" ht="22.5" outlineLevel="2">
      <c r="A195" s="116" t="s">
        <v>148</v>
      </c>
      <c r="B195" s="172" t="s">
        <v>257</v>
      </c>
      <c r="C195" s="117" t="s">
        <v>202</v>
      </c>
      <c r="D195" s="117" t="s">
        <v>268</v>
      </c>
      <c r="E195" s="117" t="s">
        <v>212</v>
      </c>
      <c r="F195" s="118">
        <v>600</v>
      </c>
      <c r="G195" s="222">
        <v>1983.5</v>
      </c>
      <c r="H195" s="217">
        <v>1983.5</v>
      </c>
      <c r="I195" s="168">
        <f t="shared" si="4"/>
        <v>0</v>
      </c>
      <c r="J195" s="169">
        <f t="shared" si="5"/>
        <v>1</v>
      </c>
    </row>
    <row r="196" spans="1:10" ht="12.75" outlineLevel="2">
      <c r="A196" s="116" t="s">
        <v>149</v>
      </c>
      <c r="B196" s="172" t="s">
        <v>257</v>
      </c>
      <c r="C196" s="117" t="s">
        <v>202</v>
      </c>
      <c r="D196" s="117" t="s">
        <v>268</v>
      </c>
      <c r="E196" s="117" t="s">
        <v>212</v>
      </c>
      <c r="F196" s="118">
        <v>610</v>
      </c>
      <c r="G196" s="222">
        <v>1983.5</v>
      </c>
      <c r="H196" s="217">
        <v>1983.5</v>
      </c>
      <c r="I196" s="168">
        <f t="shared" si="4"/>
        <v>0</v>
      </c>
      <c r="J196" s="169">
        <f t="shared" si="5"/>
        <v>1</v>
      </c>
    </row>
    <row r="197" spans="1:10" ht="33.75" outlineLevel="2">
      <c r="A197" s="116" t="s">
        <v>150</v>
      </c>
      <c r="B197" s="172" t="s">
        <v>257</v>
      </c>
      <c r="C197" s="117" t="s">
        <v>202</v>
      </c>
      <c r="D197" s="117" t="s">
        <v>268</v>
      </c>
      <c r="E197" s="117" t="s">
        <v>212</v>
      </c>
      <c r="F197" s="118">
        <v>611</v>
      </c>
      <c r="G197" s="222">
        <v>1983.5</v>
      </c>
      <c r="H197" s="217">
        <v>1983.5</v>
      </c>
      <c r="I197" s="168">
        <f t="shared" si="4"/>
        <v>0</v>
      </c>
      <c r="J197" s="169">
        <f t="shared" si="5"/>
        <v>1</v>
      </c>
    </row>
    <row r="198" spans="1:10" ht="33.75" outlineLevel="2">
      <c r="A198" s="141" t="s">
        <v>99</v>
      </c>
      <c r="B198" s="172" t="s">
        <v>257</v>
      </c>
      <c r="C198" s="117" t="s">
        <v>202</v>
      </c>
      <c r="D198" s="117" t="s">
        <v>268</v>
      </c>
      <c r="E198" s="117" t="s">
        <v>213</v>
      </c>
      <c r="F198" s="118"/>
      <c r="G198" s="222">
        <v>36.8</v>
      </c>
      <c r="H198" s="217">
        <v>36.8</v>
      </c>
      <c r="I198" s="168">
        <f t="shared" si="4"/>
        <v>0</v>
      </c>
      <c r="J198" s="169">
        <f t="shared" si="5"/>
        <v>1</v>
      </c>
    </row>
    <row r="199" spans="1:10" ht="45" outlineLevel="2">
      <c r="A199" s="116" t="s">
        <v>36</v>
      </c>
      <c r="B199" s="172" t="s">
        <v>257</v>
      </c>
      <c r="C199" s="117" t="s">
        <v>202</v>
      </c>
      <c r="D199" s="117" t="s">
        <v>268</v>
      </c>
      <c r="E199" s="117" t="s">
        <v>213</v>
      </c>
      <c r="F199" s="118">
        <v>100</v>
      </c>
      <c r="G199" s="222">
        <v>36.8</v>
      </c>
      <c r="H199" s="217">
        <v>36.8</v>
      </c>
      <c r="I199" s="168">
        <f aca="true" t="shared" si="6" ref="I199:I232">G199-H199</f>
        <v>0</v>
      </c>
      <c r="J199" s="169">
        <f aca="true" t="shared" si="7" ref="J199:J232">H199*100/G199/100</f>
        <v>1</v>
      </c>
    </row>
    <row r="200" spans="1:10" ht="12.75" outlineLevel="2">
      <c r="A200" s="141" t="s">
        <v>184</v>
      </c>
      <c r="B200" s="172" t="s">
        <v>257</v>
      </c>
      <c r="C200" s="117" t="s">
        <v>202</v>
      </c>
      <c r="D200" s="117" t="s">
        <v>268</v>
      </c>
      <c r="E200" s="117" t="s">
        <v>213</v>
      </c>
      <c r="F200" s="118">
        <v>110</v>
      </c>
      <c r="G200" s="222">
        <v>36.8</v>
      </c>
      <c r="H200" s="217">
        <v>36.8</v>
      </c>
      <c r="I200" s="168">
        <f t="shared" si="6"/>
        <v>0</v>
      </c>
      <c r="J200" s="169">
        <f t="shared" si="7"/>
        <v>1</v>
      </c>
    </row>
    <row r="201" spans="1:10" ht="12.75" outlineLevel="2">
      <c r="A201" s="141" t="s">
        <v>38</v>
      </c>
      <c r="B201" s="172" t="s">
        <v>257</v>
      </c>
      <c r="C201" s="117" t="s">
        <v>202</v>
      </c>
      <c r="D201" s="117" t="s">
        <v>268</v>
      </c>
      <c r="E201" s="117" t="s">
        <v>213</v>
      </c>
      <c r="F201" s="118">
        <v>111</v>
      </c>
      <c r="G201" s="222">
        <v>36.8</v>
      </c>
      <c r="H201" s="217">
        <v>36.8</v>
      </c>
      <c r="I201" s="168">
        <f t="shared" si="6"/>
        <v>0</v>
      </c>
      <c r="J201" s="169">
        <f t="shared" si="7"/>
        <v>1</v>
      </c>
    </row>
    <row r="202" spans="1:10" ht="12.75" outlineLevel="2">
      <c r="A202" s="151" t="s">
        <v>89</v>
      </c>
      <c r="B202" s="172" t="s">
        <v>257</v>
      </c>
      <c r="C202" s="117" t="s">
        <v>202</v>
      </c>
      <c r="D202" s="117" t="s">
        <v>268</v>
      </c>
      <c r="E202" s="117" t="s">
        <v>111</v>
      </c>
      <c r="F202" s="117"/>
      <c r="G202" s="222">
        <v>107.5</v>
      </c>
      <c r="H202" s="217">
        <v>107.5</v>
      </c>
      <c r="I202" s="168">
        <f t="shared" si="6"/>
        <v>0</v>
      </c>
      <c r="J202" s="169">
        <f t="shared" si="7"/>
        <v>1</v>
      </c>
    </row>
    <row r="203" spans="1:10" ht="67.5" outlineLevel="2">
      <c r="A203" s="158" t="s">
        <v>186</v>
      </c>
      <c r="B203" s="172" t="s">
        <v>257</v>
      </c>
      <c r="C203" s="117" t="s">
        <v>202</v>
      </c>
      <c r="D203" s="117" t="s">
        <v>268</v>
      </c>
      <c r="E203" s="117" t="s">
        <v>214</v>
      </c>
      <c r="F203" s="117"/>
      <c r="G203" s="222">
        <v>107.5</v>
      </c>
      <c r="H203" s="217">
        <v>107.5</v>
      </c>
      <c r="I203" s="168">
        <f t="shared" si="6"/>
        <v>0</v>
      </c>
      <c r="J203" s="169">
        <f t="shared" si="7"/>
        <v>1</v>
      </c>
    </row>
    <row r="204" spans="1:10" ht="22.5" outlineLevel="2">
      <c r="A204" s="116" t="s">
        <v>148</v>
      </c>
      <c r="B204" s="172" t="s">
        <v>257</v>
      </c>
      <c r="C204" s="117" t="s">
        <v>202</v>
      </c>
      <c r="D204" s="117" t="s">
        <v>268</v>
      </c>
      <c r="E204" s="117" t="s">
        <v>214</v>
      </c>
      <c r="F204" s="118">
        <v>600</v>
      </c>
      <c r="G204" s="222">
        <v>107.5</v>
      </c>
      <c r="H204" s="217">
        <v>107.5</v>
      </c>
      <c r="I204" s="168">
        <f t="shared" si="6"/>
        <v>0</v>
      </c>
      <c r="J204" s="169">
        <f t="shared" si="7"/>
        <v>1</v>
      </c>
    </row>
    <row r="205" spans="1:10" ht="12.75" outlineLevel="2">
      <c r="A205" s="116" t="s">
        <v>149</v>
      </c>
      <c r="B205" s="172" t="s">
        <v>257</v>
      </c>
      <c r="C205" s="117" t="s">
        <v>202</v>
      </c>
      <c r="D205" s="117" t="s">
        <v>268</v>
      </c>
      <c r="E205" s="117" t="s">
        <v>214</v>
      </c>
      <c r="F205" s="118">
        <v>610</v>
      </c>
      <c r="G205" s="222">
        <v>107.5</v>
      </c>
      <c r="H205" s="217">
        <v>107.5</v>
      </c>
      <c r="I205" s="168">
        <f t="shared" si="6"/>
        <v>0</v>
      </c>
      <c r="J205" s="169">
        <f t="shared" si="7"/>
        <v>1</v>
      </c>
    </row>
    <row r="206" spans="1:10" ht="33.75" outlineLevel="2">
      <c r="A206" s="116" t="s">
        <v>150</v>
      </c>
      <c r="B206" s="172" t="s">
        <v>257</v>
      </c>
      <c r="C206" s="117" t="s">
        <v>202</v>
      </c>
      <c r="D206" s="117" t="s">
        <v>268</v>
      </c>
      <c r="E206" s="117" t="s">
        <v>214</v>
      </c>
      <c r="F206" s="118">
        <v>611</v>
      </c>
      <c r="G206" s="222">
        <v>107.5</v>
      </c>
      <c r="H206" s="217">
        <v>107.5</v>
      </c>
      <c r="I206" s="168">
        <f t="shared" si="6"/>
        <v>0</v>
      </c>
      <c r="J206" s="169">
        <f t="shared" si="7"/>
        <v>1</v>
      </c>
    </row>
    <row r="207" spans="1:10" ht="12.75" outlineLevel="2">
      <c r="A207" s="151" t="s">
        <v>466</v>
      </c>
      <c r="B207" s="172" t="s">
        <v>257</v>
      </c>
      <c r="C207" s="117" t="s">
        <v>202</v>
      </c>
      <c r="D207" s="117" t="s">
        <v>268</v>
      </c>
      <c r="E207" s="117" t="s">
        <v>167</v>
      </c>
      <c r="F207" s="117"/>
      <c r="G207" s="222">
        <v>304.7</v>
      </c>
      <c r="H207" s="217">
        <v>304.7</v>
      </c>
      <c r="I207" s="168">
        <f t="shared" si="6"/>
        <v>0</v>
      </c>
      <c r="J207" s="169">
        <f t="shared" si="7"/>
        <v>1</v>
      </c>
    </row>
    <row r="208" spans="1:10" ht="33.75" outlineLevel="2">
      <c r="A208" s="116" t="s">
        <v>187</v>
      </c>
      <c r="B208" s="172" t="s">
        <v>257</v>
      </c>
      <c r="C208" s="117" t="s">
        <v>202</v>
      </c>
      <c r="D208" s="117" t="s">
        <v>268</v>
      </c>
      <c r="E208" s="117" t="s">
        <v>215</v>
      </c>
      <c r="F208" s="117"/>
      <c r="G208" s="222">
        <v>304.7</v>
      </c>
      <c r="H208" s="217">
        <v>304.7</v>
      </c>
      <c r="I208" s="168">
        <f t="shared" si="6"/>
        <v>0</v>
      </c>
      <c r="J208" s="169">
        <f t="shared" si="7"/>
        <v>1</v>
      </c>
    </row>
    <row r="209" spans="1:10" ht="22.5" outlineLevel="2">
      <c r="A209" s="116" t="s">
        <v>148</v>
      </c>
      <c r="B209" s="172" t="s">
        <v>257</v>
      </c>
      <c r="C209" s="117" t="s">
        <v>202</v>
      </c>
      <c r="D209" s="117" t="s">
        <v>268</v>
      </c>
      <c r="E209" s="117" t="s">
        <v>215</v>
      </c>
      <c r="F209" s="118">
        <v>600</v>
      </c>
      <c r="G209" s="222">
        <v>304.7</v>
      </c>
      <c r="H209" s="217">
        <v>304.7</v>
      </c>
      <c r="I209" s="168">
        <f t="shared" si="6"/>
        <v>0</v>
      </c>
      <c r="J209" s="169">
        <f t="shared" si="7"/>
        <v>1</v>
      </c>
    </row>
    <row r="210" spans="1:10" ht="12.75" outlineLevel="2">
      <c r="A210" s="116" t="s">
        <v>149</v>
      </c>
      <c r="B210" s="172" t="s">
        <v>257</v>
      </c>
      <c r="C210" s="117" t="s">
        <v>202</v>
      </c>
      <c r="D210" s="117" t="s">
        <v>268</v>
      </c>
      <c r="E210" s="117" t="s">
        <v>215</v>
      </c>
      <c r="F210" s="118">
        <v>610</v>
      </c>
      <c r="G210" s="222">
        <v>304.7</v>
      </c>
      <c r="H210" s="217">
        <v>304.7</v>
      </c>
      <c r="I210" s="168">
        <f t="shared" si="6"/>
        <v>0</v>
      </c>
      <c r="J210" s="169">
        <f t="shared" si="7"/>
        <v>1</v>
      </c>
    </row>
    <row r="211" spans="1:10" ht="33.75" outlineLevel="2">
      <c r="A211" s="116" t="s">
        <v>150</v>
      </c>
      <c r="B211" s="172" t="s">
        <v>257</v>
      </c>
      <c r="C211" s="117" t="s">
        <v>202</v>
      </c>
      <c r="D211" s="117" t="s">
        <v>268</v>
      </c>
      <c r="E211" s="117" t="s">
        <v>215</v>
      </c>
      <c r="F211" s="118">
        <v>611</v>
      </c>
      <c r="G211" s="222">
        <v>304.7</v>
      </c>
      <c r="H211" s="217">
        <v>304.7</v>
      </c>
      <c r="I211" s="168">
        <f t="shared" si="6"/>
        <v>0</v>
      </c>
      <c r="J211" s="169">
        <f t="shared" si="7"/>
        <v>1</v>
      </c>
    </row>
    <row r="212" spans="1:10" ht="12.75" outlineLevel="2">
      <c r="A212" s="159" t="s">
        <v>188</v>
      </c>
      <c r="B212" s="175" t="s">
        <v>257</v>
      </c>
      <c r="C212" s="110" t="s">
        <v>272</v>
      </c>
      <c r="D212" s="110"/>
      <c r="E212" s="110"/>
      <c r="F212" s="110"/>
      <c r="G212" s="223">
        <v>6</v>
      </c>
      <c r="H212" s="215">
        <v>6</v>
      </c>
      <c r="I212" s="170">
        <f t="shared" si="6"/>
        <v>0</v>
      </c>
      <c r="J212" s="171">
        <f t="shared" si="7"/>
        <v>1</v>
      </c>
    </row>
    <row r="213" spans="1:10" ht="12.75" outlineLevel="2">
      <c r="A213" s="160" t="s">
        <v>474</v>
      </c>
      <c r="B213" s="176" t="s">
        <v>257</v>
      </c>
      <c r="C213" s="113" t="s">
        <v>272</v>
      </c>
      <c r="D213" s="113" t="s">
        <v>268</v>
      </c>
      <c r="E213" s="113"/>
      <c r="F213" s="113"/>
      <c r="G213" s="221">
        <v>6</v>
      </c>
      <c r="H213" s="216">
        <v>6</v>
      </c>
      <c r="I213" s="166">
        <f t="shared" si="6"/>
        <v>0</v>
      </c>
      <c r="J213" s="167">
        <f t="shared" si="7"/>
        <v>1</v>
      </c>
    </row>
    <row r="214" spans="1:10" ht="22.5" outlineLevel="2">
      <c r="A214" s="157" t="s">
        <v>189</v>
      </c>
      <c r="B214" s="172" t="s">
        <v>257</v>
      </c>
      <c r="C214" s="117" t="s">
        <v>272</v>
      </c>
      <c r="D214" s="117" t="s">
        <v>268</v>
      </c>
      <c r="E214" s="117" t="s">
        <v>216</v>
      </c>
      <c r="F214" s="117"/>
      <c r="G214" s="222">
        <v>6</v>
      </c>
      <c r="H214" s="217">
        <v>6</v>
      </c>
      <c r="I214" s="168">
        <f t="shared" si="6"/>
        <v>0</v>
      </c>
      <c r="J214" s="169">
        <f t="shared" si="7"/>
        <v>1</v>
      </c>
    </row>
    <row r="215" spans="1:10" ht="33.75" outlineLevel="2">
      <c r="A215" s="157" t="s">
        <v>190</v>
      </c>
      <c r="B215" s="172" t="s">
        <v>257</v>
      </c>
      <c r="C215" s="117" t="s">
        <v>272</v>
      </c>
      <c r="D215" s="117" t="s">
        <v>268</v>
      </c>
      <c r="E215" s="117" t="s">
        <v>217</v>
      </c>
      <c r="F215" s="117"/>
      <c r="G215" s="222">
        <v>6</v>
      </c>
      <c r="H215" s="217">
        <v>6</v>
      </c>
      <c r="I215" s="168">
        <f t="shared" si="6"/>
        <v>0</v>
      </c>
      <c r="J215" s="169">
        <f t="shared" si="7"/>
        <v>1</v>
      </c>
    </row>
    <row r="216" spans="1:10" ht="33.75" outlineLevel="2">
      <c r="A216" s="157" t="s">
        <v>191</v>
      </c>
      <c r="B216" s="172" t="s">
        <v>257</v>
      </c>
      <c r="C216" s="117" t="s">
        <v>272</v>
      </c>
      <c r="D216" s="117" t="s">
        <v>268</v>
      </c>
      <c r="E216" s="117" t="s">
        <v>218</v>
      </c>
      <c r="F216" s="117"/>
      <c r="G216" s="222">
        <v>6</v>
      </c>
      <c r="H216" s="217">
        <v>6</v>
      </c>
      <c r="I216" s="168">
        <f t="shared" si="6"/>
        <v>0</v>
      </c>
      <c r="J216" s="169">
        <f t="shared" si="7"/>
        <v>1</v>
      </c>
    </row>
    <row r="217" spans="1:10" ht="12.75" outlineLevel="2">
      <c r="A217" s="157" t="s">
        <v>192</v>
      </c>
      <c r="B217" s="172" t="s">
        <v>257</v>
      </c>
      <c r="C217" s="117" t="s">
        <v>272</v>
      </c>
      <c r="D217" s="117" t="s">
        <v>268</v>
      </c>
      <c r="E217" s="117" t="s">
        <v>218</v>
      </c>
      <c r="F217" s="117" t="s">
        <v>219</v>
      </c>
      <c r="G217" s="222">
        <v>6</v>
      </c>
      <c r="H217" s="217">
        <v>6</v>
      </c>
      <c r="I217" s="168">
        <f t="shared" si="6"/>
        <v>0</v>
      </c>
      <c r="J217" s="169">
        <f t="shared" si="7"/>
        <v>1</v>
      </c>
    </row>
    <row r="218" spans="1:10" ht="22.5" outlineLevel="2">
      <c r="A218" s="157" t="s">
        <v>193</v>
      </c>
      <c r="B218" s="172" t="s">
        <v>257</v>
      </c>
      <c r="C218" s="117" t="s">
        <v>272</v>
      </c>
      <c r="D218" s="117" t="s">
        <v>268</v>
      </c>
      <c r="E218" s="117" t="s">
        <v>218</v>
      </c>
      <c r="F218" s="117" t="s">
        <v>220</v>
      </c>
      <c r="G218" s="222">
        <v>6</v>
      </c>
      <c r="H218" s="217">
        <v>6</v>
      </c>
      <c r="I218" s="168">
        <f t="shared" si="6"/>
        <v>0</v>
      </c>
      <c r="J218" s="169">
        <f t="shared" si="7"/>
        <v>1</v>
      </c>
    </row>
    <row r="219" spans="1:10" ht="22.5" outlineLevel="2">
      <c r="A219" s="157" t="s">
        <v>194</v>
      </c>
      <c r="B219" s="172" t="s">
        <v>257</v>
      </c>
      <c r="C219" s="117" t="s">
        <v>272</v>
      </c>
      <c r="D219" s="117" t="s">
        <v>268</v>
      </c>
      <c r="E219" s="117" t="s">
        <v>218</v>
      </c>
      <c r="F219" s="117" t="s">
        <v>221</v>
      </c>
      <c r="G219" s="222">
        <v>6</v>
      </c>
      <c r="H219" s="217">
        <v>6</v>
      </c>
      <c r="I219" s="168">
        <f t="shared" si="6"/>
        <v>0</v>
      </c>
      <c r="J219" s="169">
        <f t="shared" si="7"/>
        <v>1</v>
      </c>
    </row>
    <row r="220" spans="1:10" ht="12.75" outlineLevel="2">
      <c r="A220" s="124" t="s">
        <v>195</v>
      </c>
      <c r="B220" s="175" t="s">
        <v>257</v>
      </c>
      <c r="C220" s="110" t="s">
        <v>222</v>
      </c>
      <c r="D220" s="110"/>
      <c r="E220" s="161"/>
      <c r="F220" s="161"/>
      <c r="G220" s="223">
        <v>60.8</v>
      </c>
      <c r="H220" s="215">
        <v>60.8</v>
      </c>
      <c r="I220" s="170">
        <f t="shared" si="6"/>
        <v>0</v>
      </c>
      <c r="J220" s="171">
        <f t="shared" si="7"/>
        <v>1</v>
      </c>
    </row>
    <row r="221" spans="1:10" ht="21.75" outlineLevel="2">
      <c r="A221" s="129" t="s">
        <v>475</v>
      </c>
      <c r="B221" s="176" t="s">
        <v>257</v>
      </c>
      <c r="C221" s="113" t="s">
        <v>222</v>
      </c>
      <c r="D221" s="113" t="s">
        <v>277</v>
      </c>
      <c r="E221" s="135"/>
      <c r="F221" s="135"/>
      <c r="G221" s="221">
        <v>60.8</v>
      </c>
      <c r="H221" s="216">
        <v>60.8</v>
      </c>
      <c r="I221" s="166">
        <f t="shared" si="6"/>
        <v>0</v>
      </c>
      <c r="J221" s="167">
        <f t="shared" si="7"/>
        <v>1</v>
      </c>
    </row>
    <row r="222" spans="1:10" ht="12.75" outlineLevel="2">
      <c r="A222" s="116" t="s">
        <v>426</v>
      </c>
      <c r="B222" s="172" t="s">
        <v>257</v>
      </c>
      <c r="C222" s="117" t="s">
        <v>222</v>
      </c>
      <c r="D222" s="117" t="s">
        <v>277</v>
      </c>
      <c r="E222" s="128" t="s">
        <v>154</v>
      </c>
      <c r="F222" s="135"/>
      <c r="G222" s="222">
        <v>60.8</v>
      </c>
      <c r="H222" s="217">
        <v>60.8</v>
      </c>
      <c r="I222" s="168">
        <f t="shared" si="6"/>
        <v>0</v>
      </c>
      <c r="J222" s="169">
        <f t="shared" si="7"/>
        <v>1</v>
      </c>
    </row>
    <row r="223" spans="1:10" ht="33" customHeight="1" outlineLevel="2">
      <c r="A223" s="116" t="s">
        <v>196</v>
      </c>
      <c r="B223" s="172" t="s">
        <v>257</v>
      </c>
      <c r="C223" s="117" t="s">
        <v>222</v>
      </c>
      <c r="D223" s="117" t="s">
        <v>277</v>
      </c>
      <c r="E223" s="128" t="s">
        <v>223</v>
      </c>
      <c r="F223" s="128"/>
      <c r="G223" s="222">
        <v>60.8</v>
      </c>
      <c r="H223" s="217">
        <v>60.8</v>
      </c>
      <c r="I223" s="168">
        <f t="shared" si="6"/>
        <v>0</v>
      </c>
      <c r="J223" s="169">
        <f t="shared" si="7"/>
        <v>1</v>
      </c>
    </row>
    <row r="224" spans="1:10" ht="22.5" outlineLevel="2">
      <c r="A224" s="123" t="s">
        <v>43</v>
      </c>
      <c r="B224" s="172" t="s">
        <v>257</v>
      </c>
      <c r="C224" s="117" t="s">
        <v>222</v>
      </c>
      <c r="D224" s="117" t="s">
        <v>277</v>
      </c>
      <c r="E224" s="128" t="s">
        <v>223</v>
      </c>
      <c r="F224" s="118">
        <v>200</v>
      </c>
      <c r="G224" s="222">
        <v>60.8</v>
      </c>
      <c r="H224" s="217">
        <v>60.8</v>
      </c>
      <c r="I224" s="168">
        <f t="shared" si="6"/>
        <v>0</v>
      </c>
      <c r="J224" s="169">
        <f t="shared" si="7"/>
        <v>1</v>
      </c>
    </row>
    <row r="225" spans="1:10" ht="22.5" outlineLevel="2">
      <c r="A225" s="123" t="s">
        <v>127</v>
      </c>
      <c r="B225" s="172" t="s">
        <v>257</v>
      </c>
      <c r="C225" s="117" t="s">
        <v>222</v>
      </c>
      <c r="D225" s="117" t="s">
        <v>277</v>
      </c>
      <c r="E225" s="128" t="s">
        <v>223</v>
      </c>
      <c r="F225" s="118">
        <v>240</v>
      </c>
      <c r="G225" s="222">
        <v>60.8</v>
      </c>
      <c r="H225" s="217">
        <v>60.8</v>
      </c>
      <c r="I225" s="168">
        <f t="shared" si="6"/>
        <v>0</v>
      </c>
      <c r="J225" s="169">
        <f t="shared" si="7"/>
        <v>1</v>
      </c>
    </row>
    <row r="226" spans="1:10" ht="22.5" outlineLevel="2">
      <c r="A226" s="116" t="s">
        <v>46</v>
      </c>
      <c r="B226" s="172" t="s">
        <v>257</v>
      </c>
      <c r="C226" s="117" t="s">
        <v>222</v>
      </c>
      <c r="D226" s="117" t="s">
        <v>277</v>
      </c>
      <c r="E226" s="128" t="s">
        <v>223</v>
      </c>
      <c r="F226" s="118">
        <v>244</v>
      </c>
      <c r="G226" s="222">
        <v>60.8</v>
      </c>
      <c r="H226" s="217">
        <v>60.8</v>
      </c>
      <c r="I226" s="168">
        <f t="shared" si="6"/>
        <v>0</v>
      </c>
      <c r="J226" s="169">
        <f t="shared" si="7"/>
        <v>1</v>
      </c>
    </row>
    <row r="227" spans="1:10" ht="22.5" outlineLevel="2">
      <c r="A227" s="133" t="s">
        <v>197</v>
      </c>
      <c r="B227" s="175" t="s">
        <v>257</v>
      </c>
      <c r="C227" s="110" t="s">
        <v>75</v>
      </c>
      <c r="D227" s="117"/>
      <c r="E227" s="128"/>
      <c r="F227" s="128"/>
      <c r="G227" s="223">
        <v>8.8</v>
      </c>
      <c r="H227" s="215">
        <v>0</v>
      </c>
      <c r="I227" s="170">
        <f t="shared" si="6"/>
        <v>8.8</v>
      </c>
      <c r="J227" s="171">
        <f t="shared" si="7"/>
        <v>0</v>
      </c>
    </row>
    <row r="228" spans="1:10" ht="21.75" outlineLevel="2">
      <c r="A228" s="112" t="s">
        <v>198</v>
      </c>
      <c r="B228" s="176" t="s">
        <v>257</v>
      </c>
      <c r="C228" s="113" t="s">
        <v>75</v>
      </c>
      <c r="D228" s="113" t="s">
        <v>268</v>
      </c>
      <c r="E228" s="114"/>
      <c r="F228" s="121"/>
      <c r="G228" s="221">
        <v>8.8</v>
      </c>
      <c r="H228" s="216">
        <v>0</v>
      </c>
      <c r="I228" s="166">
        <f t="shared" si="6"/>
        <v>8.8</v>
      </c>
      <c r="J228" s="167">
        <f t="shared" si="7"/>
        <v>0</v>
      </c>
    </row>
    <row r="229" spans="1:10" ht="12.75" outlineLevel="2">
      <c r="A229" s="116" t="s">
        <v>199</v>
      </c>
      <c r="B229" s="172" t="s">
        <v>257</v>
      </c>
      <c r="C229" s="117" t="s">
        <v>75</v>
      </c>
      <c r="D229" s="117" t="s">
        <v>268</v>
      </c>
      <c r="E229" s="118" t="s">
        <v>224</v>
      </c>
      <c r="F229" s="120"/>
      <c r="G229" s="222">
        <v>8.8</v>
      </c>
      <c r="H229" s="217">
        <v>0</v>
      </c>
      <c r="I229" s="168">
        <f t="shared" si="6"/>
        <v>8.8</v>
      </c>
      <c r="J229" s="169">
        <f t="shared" si="7"/>
        <v>0</v>
      </c>
    </row>
    <row r="230" spans="1:10" ht="12.75" outlineLevel="2">
      <c r="A230" s="116" t="s">
        <v>476</v>
      </c>
      <c r="B230" s="172" t="s">
        <v>257</v>
      </c>
      <c r="C230" s="117" t="s">
        <v>75</v>
      </c>
      <c r="D230" s="117" t="s">
        <v>268</v>
      </c>
      <c r="E230" s="118" t="s">
        <v>225</v>
      </c>
      <c r="F230" s="120"/>
      <c r="G230" s="222">
        <v>8.8</v>
      </c>
      <c r="H230" s="217">
        <v>0</v>
      </c>
      <c r="I230" s="168">
        <f t="shared" si="6"/>
        <v>8.8</v>
      </c>
      <c r="J230" s="169">
        <f t="shared" si="7"/>
        <v>0</v>
      </c>
    </row>
    <row r="231" spans="1:10" ht="22.5" outlineLevel="2">
      <c r="A231" s="116" t="s">
        <v>200</v>
      </c>
      <c r="B231" s="172" t="s">
        <v>257</v>
      </c>
      <c r="C231" s="117" t="s">
        <v>75</v>
      </c>
      <c r="D231" s="117" t="s">
        <v>268</v>
      </c>
      <c r="E231" s="118" t="s">
        <v>225</v>
      </c>
      <c r="F231" s="120" t="s">
        <v>271</v>
      </c>
      <c r="G231" s="222">
        <v>8.8</v>
      </c>
      <c r="H231" s="217">
        <v>0</v>
      </c>
      <c r="I231" s="168">
        <f t="shared" si="6"/>
        <v>8.8</v>
      </c>
      <c r="J231" s="169">
        <f t="shared" si="7"/>
        <v>0</v>
      </c>
    </row>
    <row r="232" spans="1:10" ht="22.5" outlineLevel="2">
      <c r="A232" s="116" t="s">
        <v>201</v>
      </c>
      <c r="B232" s="172" t="s">
        <v>257</v>
      </c>
      <c r="C232" s="117" t="s">
        <v>75</v>
      </c>
      <c r="D232" s="117" t="s">
        <v>268</v>
      </c>
      <c r="E232" s="118" t="s">
        <v>225</v>
      </c>
      <c r="F232" s="120" t="s">
        <v>226</v>
      </c>
      <c r="G232" s="222">
        <v>8.8</v>
      </c>
      <c r="H232" s="217">
        <v>0</v>
      </c>
      <c r="I232" s="168">
        <f t="shared" si="6"/>
        <v>8.8</v>
      </c>
      <c r="J232" s="169">
        <f t="shared" si="7"/>
        <v>0</v>
      </c>
    </row>
    <row r="233" spans="1:10" ht="12.75" outlineLevel="2">
      <c r="A233" s="203" t="s">
        <v>366</v>
      </c>
      <c r="B233" s="203"/>
      <c r="C233" s="203"/>
      <c r="D233" s="203"/>
      <c r="E233" s="203"/>
      <c r="F233" s="203"/>
      <c r="G233" s="182">
        <v>28600</v>
      </c>
      <c r="H233" s="182">
        <v>25809.9</v>
      </c>
      <c r="I233" s="170">
        <f>G233-H233</f>
        <v>2790.0999999999985</v>
      </c>
      <c r="J233" s="171">
        <f>H233*100/G233/100</f>
        <v>0.902444055944056</v>
      </c>
    </row>
    <row r="234" spans="1:10" ht="12.75" outlineLevel="4">
      <c r="A234" s="53"/>
      <c r="B234" s="53"/>
      <c r="C234" s="53"/>
      <c r="D234" s="53"/>
      <c r="E234" s="53"/>
      <c r="F234" s="53"/>
      <c r="G234" s="54"/>
      <c r="H234" s="54"/>
      <c r="I234" s="54"/>
      <c r="J234" s="55"/>
    </row>
    <row r="235" spans="1:8" ht="12.75">
      <c r="A235" s="24"/>
      <c r="B235" s="23"/>
      <c r="C235" s="23"/>
      <c r="D235" s="23"/>
      <c r="E235" s="23"/>
      <c r="F235" s="23"/>
      <c r="G235" s="23"/>
      <c r="H235" s="23"/>
    </row>
    <row r="236" spans="1:10" s="69" customFormat="1" ht="25.5">
      <c r="A236" s="66" t="s">
        <v>351</v>
      </c>
      <c r="B236" s="67" t="s">
        <v>352</v>
      </c>
      <c r="C236" s="67"/>
      <c r="D236" s="67" t="s">
        <v>352</v>
      </c>
      <c r="E236" s="67" t="s">
        <v>352</v>
      </c>
      <c r="F236" s="67" t="s">
        <v>352</v>
      </c>
      <c r="G236" s="193">
        <v>-4596.9</v>
      </c>
      <c r="H236" s="193">
        <v>-2636.8</v>
      </c>
      <c r="I236" s="68" t="s">
        <v>352</v>
      </c>
      <c r="J236" s="68" t="s">
        <v>352</v>
      </c>
    </row>
  </sheetData>
  <mergeCells count="11">
    <mergeCell ref="A233:F233"/>
    <mergeCell ref="A1:J1"/>
    <mergeCell ref="A8:J8"/>
    <mergeCell ref="I9:J9"/>
    <mergeCell ref="A9:A10"/>
    <mergeCell ref="B9:B10"/>
    <mergeCell ref="D9:D10"/>
    <mergeCell ref="E9:E10"/>
    <mergeCell ref="F9:F10"/>
    <mergeCell ref="G9:G10"/>
    <mergeCell ref="H9:H10"/>
  </mergeCells>
  <printOptions/>
  <pageMargins left="0.3937007874015748" right="0.3937007874015748" top="0.7874015748031497" bottom="0.5905511811023623" header="0.5118110236220472" footer="0.5118110236220472"/>
  <pageSetup fitToHeight="17"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2.75"/>
  <cols>
    <col min="1" max="1" width="45.875" style="11" customWidth="1"/>
    <col min="2" max="2" width="8.125" style="11" customWidth="1"/>
    <col min="3" max="3" width="6.75390625" style="12" customWidth="1"/>
    <col min="4" max="4" width="5.75390625" style="1" customWidth="1"/>
    <col min="5" max="5" width="7.75390625" style="1" customWidth="1"/>
    <col min="6" max="6" width="6.75390625" style="1" customWidth="1"/>
    <col min="7" max="7" width="5.25390625" style="1" customWidth="1"/>
    <col min="8" max="8" width="6.875" style="1" customWidth="1"/>
    <col min="9" max="9" width="9.00390625" style="1" customWidth="1"/>
    <col min="10" max="10" width="11.875" style="1" hidden="1" customWidth="1"/>
    <col min="11" max="12" width="11.75390625" style="51" customWidth="1"/>
    <col min="13" max="13" width="9.125" style="58" customWidth="1"/>
    <col min="14" max="16384" width="9.125" style="1" customWidth="1"/>
  </cols>
  <sheetData>
    <row r="1" spans="1:13" ht="12.75" customHeight="1">
      <c r="A1" s="209" t="s">
        <v>491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7"/>
    </row>
    <row r="2" spans="1:13" ht="12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 t="s">
        <v>489</v>
      </c>
      <c r="M2" s="17"/>
    </row>
    <row r="3" spans="1:13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9" t="s">
        <v>485</v>
      </c>
      <c r="M3" s="17"/>
    </row>
    <row r="4" spans="1:13" ht="12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9" t="s">
        <v>486</v>
      </c>
      <c r="M4" s="17"/>
    </row>
    <row r="5" spans="1:13" ht="12.75" customHeight="1">
      <c r="A5" s="214" t="s">
        <v>479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7"/>
    </row>
    <row r="6" spans="1:13" ht="12.75" customHeight="1">
      <c r="A6" s="81" t="s">
        <v>480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17"/>
    </row>
    <row r="7" spans="1:13" ht="12.75" customHeight="1">
      <c r="A7" s="81" t="s">
        <v>13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17"/>
    </row>
    <row r="8" spans="3:12" ht="12.75">
      <c r="C8" s="39"/>
      <c r="D8" s="39"/>
      <c r="E8" s="39"/>
      <c r="F8" s="39"/>
      <c r="G8" s="39"/>
      <c r="H8" s="39"/>
      <c r="I8" s="39"/>
      <c r="J8" s="46"/>
      <c r="K8" s="50"/>
      <c r="L8" s="51" t="s">
        <v>347</v>
      </c>
    </row>
    <row r="9" spans="1:13" s="3" customFormat="1" ht="12.75" customHeight="1">
      <c r="A9" s="208" t="s">
        <v>256</v>
      </c>
      <c r="B9" s="213" t="s">
        <v>259</v>
      </c>
      <c r="C9" s="213"/>
      <c r="D9" s="213"/>
      <c r="E9" s="213"/>
      <c r="F9" s="213"/>
      <c r="G9" s="213"/>
      <c r="H9" s="213"/>
      <c r="I9" s="213"/>
      <c r="J9" s="211" t="s">
        <v>253</v>
      </c>
      <c r="K9" s="212" t="s">
        <v>253</v>
      </c>
      <c r="L9" s="210" t="s">
        <v>255</v>
      </c>
      <c r="M9" s="59"/>
    </row>
    <row r="10" spans="1:13" s="3" customFormat="1" ht="102">
      <c r="A10" s="208"/>
      <c r="B10" s="40" t="s">
        <v>260</v>
      </c>
      <c r="C10" s="41" t="s">
        <v>261</v>
      </c>
      <c r="D10" s="41" t="s">
        <v>262</v>
      </c>
      <c r="E10" s="41" t="s">
        <v>263</v>
      </c>
      <c r="F10" s="41" t="s">
        <v>264</v>
      </c>
      <c r="G10" s="41" t="s">
        <v>265</v>
      </c>
      <c r="H10" s="40" t="s">
        <v>266</v>
      </c>
      <c r="I10" s="41" t="s">
        <v>267</v>
      </c>
      <c r="J10" s="211"/>
      <c r="K10" s="212"/>
      <c r="L10" s="210"/>
      <c r="M10" s="59"/>
    </row>
    <row r="11" spans="1:13" s="3" customFormat="1" ht="38.25">
      <c r="A11" s="231" t="s">
        <v>420</v>
      </c>
      <c r="B11" s="4" t="s">
        <v>365</v>
      </c>
      <c r="C11" s="4" t="s">
        <v>268</v>
      </c>
      <c r="D11" s="4" t="s">
        <v>269</v>
      </c>
      <c r="E11" s="4" t="s">
        <v>269</v>
      </c>
      <c r="F11" s="4" t="s">
        <v>269</v>
      </c>
      <c r="G11" s="4" t="s">
        <v>269</v>
      </c>
      <c r="H11" s="4" t="s">
        <v>367</v>
      </c>
      <c r="I11" s="4" t="s">
        <v>257</v>
      </c>
      <c r="J11" s="79"/>
      <c r="K11" s="229">
        <f>K12</f>
        <v>4596.9000000000015</v>
      </c>
      <c r="L11" s="229">
        <f>L12</f>
        <v>2636.800000000003</v>
      </c>
      <c r="M11" s="59"/>
    </row>
    <row r="12" spans="1:13" s="6" customFormat="1" ht="12.75" customHeight="1">
      <c r="A12" s="5" t="s">
        <v>227</v>
      </c>
      <c r="B12" s="4" t="s">
        <v>257</v>
      </c>
      <c r="C12" s="4" t="s">
        <v>268</v>
      </c>
      <c r="D12" s="4" t="s">
        <v>269</v>
      </c>
      <c r="E12" s="4" t="s">
        <v>269</v>
      </c>
      <c r="F12" s="4" t="s">
        <v>269</v>
      </c>
      <c r="G12" s="4" t="s">
        <v>269</v>
      </c>
      <c r="H12" s="4" t="s">
        <v>367</v>
      </c>
      <c r="I12" s="4" t="s">
        <v>257</v>
      </c>
      <c r="J12" s="47">
        <f>J13+J18+J23+J32</f>
        <v>78613.70973000005</v>
      </c>
      <c r="K12" s="229">
        <f>K13+K18+K23+K32</f>
        <v>4596.9000000000015</v>
      </c>
      <c r="L12" s="229">
        <f>L13+L18+L23+L32</f>
        <v>2636.800000000003</v>
      </c>
      <c r="M12" s="60"/>
    </row>
    <row r="13" spans="1:13" s="2" customFormat="1" ht="25.5">
      <c r="A13" s="7" t="s">
        <v>228</v>
      </c>
      <c r="B13" s="8" t="s">
        <v>257</v>
      </c>
      <c r="C13" s="8" t="s">
        <v>268</v>
      </c>
      <c r="D13" s="8" t="s">
        <v>270</v>
      </c>
      <c r="E13" s="8" t="s">
        <v>269</v>
      </c>
      <c r="F13" s="8" t="s">
        <v>269</v>
      </c>
      <c r="G13" s="8" t="s">
        <v>269</v>
      </c>
      <c r="H13" s="8" t="s">
        <v>367</v>
      </c>
      <c r="I13" s="8" t="s">
        <v>257</v>
      </c>
      <c r="J13" s="48">
        <f>J14+J16</f>
        <v>0</v>
      </c>
      <c r="K13" s="230">
        <f aca="true" t="shared" si="0" ref="K13:K46">IF(J13&gt;=0,J13,-J13)</f>
        <v>0</v>
      </c>
      <c r="L13" s="70">
        <f>L14+L16</f>
        <v>0</v>
      </c>
      <c r="M13" s="61"/>
    </row>
    <row r="14" spans="1:12" ht="25.5">
      <c r="A14" s="9" t="s">
        <v>229</v>
      </c>
      <c r="B14" s="10" t="s">
        <v>257</v>
      </c>
      <c r="C14" s="10" t="s">
        <v>268</v>
      </c>
      <c r="D14" s="10" t="s">
        <v>270</v>
      </c>
      <c r="E14" s="10" t="s">
        <v>269</v>
      </c>
      <c r="F14" s="10" t="s">
        <v>269</v>
      </c>
      <c r="G14" s="10" t="s">
        <v>269</v>
      </c>
      <c r="H14" s="10" t="s">
        <v>367</v>
      </c>
      <c r="I14" s="10" t="s">
        <v>271</v>
      </c>
      <c r="J14" s="49">
        <f>J15</f>
        <v>0</v>
      </c>
      <c r="K14" s="230">
        <f t="shared" si="0"/>
        <v>0</v>
      </c>
      <c r="L14" s="70">
        <f>L15</f>
        <v>0</v>
      </c>
    </row>
    <row r="15" spans="1:12" ht="38.25">
      <c r="A15" s="9" t="s">
        <v>354</v>
      </c>
      <c r="B15" s="10" t="s">
        <v>365</v>
      </c>
      <c r="C15" s="10" t="s">
        <v>268</v>
      </c>
      <c r="D15" s="10" t="s">
        <v>270</v>
      </c>
      <c r="E15" s="10" t="s">
        <v>269</v>
      </c>
      <c r="F15" s="10" t="s">
        <v>269</v>
      </c>
      <c r="G15" s="10" t="s">
        <v>272</v>
      </c>
      <c r="H15" s="10" t="s">
        <v>367</v>
      </c>
      <c r="I15" s="10" t="s">
        <v>273</v>
      </c>
      <c r="J15" s="44"/>
      <c r="K15" s="230">
        <f t="shared" si="0"/>
        <v>0</v>
      </c>
      <c r="L15" s="70">
        <v>0</v>
      </c>
    </row>
    <row r="16" spans="1:12" ht="27" customHeight="1">
      <c r="A16" s="9" t="s">
        <v>230</v>
      </c>
      <c r="B16" s="10" t="s">
        <v>257</v>
      </c>
      <c r="C16" s="10" t="s">
        <v>268</v>
      </c>
      <c r="D16" s="10" t="s">
        <v>270</v>
      </c>
      <c r="E16" s="10" t="s">
        <v>269</v>
      </c>
      <c r="F16" s="10" t="s">
        <v>269</v>
      </c>
      <c r="G16" s="10" t="s">
        <v>269</v>
      </c>
      <c r="H16" s="10" t="s">
        <v>367</v>
      </c>
      <c r="I16" s="10" t="s">
        <v>274</v>
      </c>
      <c r="J16" s="49">
        <f>J17</f>
        <v>0</v>
      </c>
      <c r="K16" s="230">
        <f t="shared" si="0"/>
        <v>0</v>
      </c>
      <c r="L16" s="70">
        <f>L17</f>
        <v>0</v>
      </c>
    </row>
    <row r="17" spans="1:12" ht="38.25">
      <c r="A17" s="9" t="s">
        <v>355</v>
      </c>
      <c r="B17" s="10" t="s">
        <v>365</v>
      </c>
      <c r="C17" s="10" t="s">
        <v>268</v>
      </c>
      <c r="D17" s="10" t="s">
        <v>270</v>
      </c>
      <c r="E17" s="10" t="s">
        <v>269</v>
      </c>
      <c r="F17" s="10" t="s">
        <v>269</v>
      </c>
      <c r="G17" s="10" t="s">
        <v>272</v>
      </c>
      <c r="H17" s="10" t="s">
        <v>367</v>
      </c>
      <c r="I17" s="10" t="s">
        <v>275</v>
      </c>
      <c r="J17" s="44">
        <v>0</v>
      </c>
      <c r="K17" s="230">
        <f t="shared" si="0"/>
        <v>0</v>
      </c>
      <c r="L17" s="70">
        <v>0</v>
      </c>
    </row>
    <row r="18" spans="1:13" s="2" customFormat="1" ht="25.5">
      <c r="A18" s="7" t="s">
        <v>231</v>
      </c>
      <c r="B18" s="8" t="s">
        <v>257</v>
      </c>
      <c r="C18" s="8" t="s">
        <v>268</v>
      </c>
      <c r="D18" s="8" t="s">
        <v>276</v>
      </c>
      <c r="E18" s="8" t="s">
        <v>269</v>
      </c>
      <c r="F18" s="8" t="s">
        <v>269</v>
      </c>
      <c r="G18" s="8" t="s">
        <v>269</v>
      </c>
      <c r="H18" s="8" t="s">
        <v>367</v>
      </c>
      <c r="I18" s="8" t="s">
        <v>257</v>
      </c>
      <c r="J18" s="48">
        <f>J19</f>
        <v>8069.472749999999</v>
      </c>
      <c r="K18" s="230">
        <v>871.5</v>
      </c>
      <c r="L18" s="70">
        <f>L19</f>
        <v>0</v>
      </c>
      <c r="M18" s="61"/>
    </row>
    <row r="19" spans="1:12" ht="38.25">
      <c r="A19" s="9" t="s">
        <v>232</v>
      </c>
      <c r="B19" s="10" t="s">
        <v>257</v>
      </c>
      <c r="C19" s="10" t="s">
        <v>268</v>
      </c>
      <c r="D19" s="10" t="s">
        <v>276</v>
      </c>
      <c r="E19" s="10" t="s">
        <v>269</v>
      </c>
      <c r="F19" s="10" t="s">
        <v>269</v>
      </c>
      <c r="G19" s="10" t="s">
        <v>269</v>
      </c>
      <c r="H19" s="10" t="s">
        <v>367</v>
      </c>
      <c r="I19" s="10" t="s">
        <v>271</v>
      </c>
      <c r="J19" s="49">
        <f>J20</f>
        <v>8069.472749999999</v>
      </c>
      <c r="K19" s="230">
        <v>0</v>
      </c>
      <c r="L19" s="70">
        <f>L20</f>
        <v>0</v>
      </c>
    </row>
    <row r="20" spans="1:12" ht="38.25">
      <c r="A20" s="9" t="s">
        <v>356</v>
      </c>
      <c r="B20" s="10" t="s">
        <v>365</v>
      </c>
      <c r="C20" s="10" t="s">
        <v>268</v>
      </c>
      <c r="D20" s="10" t="s">
        <v>276</v>
      </c>
      <c r="E20" s="10" t="s">
        <v>269</v>
      </c>
      <c r="F20" s="10" t="s">
        <v>269</v>
      </c>
      <c r="G20" s="10" t="s">
        <v>272</v>
      </c>
      <c r="H20" s="10" t="s">
        <v>367</v>
      </c>
      <c r="I20" s="10" t="s">
        <v>273</v>
      </c>
      <c r="J20" s="44">
        <f>19643.2369-11573.76415</f>
        <v>8069.472749999999</v>
      </c>
      <c r="K20" s="230">
        <v>871.5</v>
      </c>
      <c r="L20" s="70">
        <v>0</v>
      </c>
    </row>
    <row r="21" spans="1:12" ht="38.25">
      <c r="A21" s="9" t="s">
        <v>233</v>
      </c>
      <c r="B21" s="10" t="s">
        <v>257</v>
      </c>
      <c r="C21" s="10" t="s">
        <v>268</v>
      </c>
      <c r="D21" s="10" t="s">
        <v>276</v>
      </c>
      <c r="E21" s="10" t="s">
        <v>269</v>
      </c>
      <c r="F21" s="10" t="s">
        <v>269</v>
      </c>
      <c r="G21" s="10" t="s">
        <v>269</v>
      </c>
      <c r="H21" s="10" t="s">
        <v>367</v>
      </c>
      <c r="I21" s="10" t="s">
        <v>274</v>
      </c>
      <c r="J21" s="49">
        <f>J22</f>
        <v>0</v>
      </c>
      <c r="K21" s="230">
        <f t="shared" si="0"/>
        <v>0</v>
      </c>
      <c r="L21" s="70">
        <f>L22</f>
        <v>0</v>
      </c>
    </row>
    <row r="22" spans="1:12" ht="38.25">
      <c r="A22" s="9" t="s">
        <v>357</v>
      </c>
      <c r="B22" s="10" t="s">
        <v>365</v>
      </c>
      <c r="C22" s="10" t="s">
        <v>268</v>
      </c>
      <c r="D22" s="10" t="s">
        <v>276</v>
      </c>
      <c r="E22" s="10" t="s">
        <v>269</v>
      </c>
      <c r="F22" s="10" t="s">
        <v>269</v>
      </c>
      <c r="G22" s="10" t="s">
        <v>272</v>
      </c>
      <c r="H22" s="10" t="s">
        <v>367</v>
      </c>
      <c r="I22" s="10" t="s">
        <v>275</v>
      </c>
      <c r="J22" s="44">
        <v>0</v>
      </c>
      <c r="K22" s="230">
        <f t="shared" si="0"/>
        <v>0</v>
      </c>
      <c r="L22" s="70">
        <v>0</v>
      </c>
    </row>
    <row r="23" spans="1:13" s="2" customFormat="1" ht="25.5">
      <c r="A23" s="7" t="s">
        <v>234</v>
      </c>
      <c r="B23" s="8" t="s">
        <v>257</v>
      </c>
      <c r="C23" s="8" t="s">
        <v>268</v>
      </c>
      <c r="D23" s="8" t="s">
        <v>277</v>
      </c>
      <c r="E23" s="8" t="s">
        <v>269</v>
      </c>
      <c r="F23" s="8" t="s">
        <v>269</v>
      </c>
      <c r="G23" s="8" t="s">
        <v>269</v>
      </c>
      <c r="H23" s="8" t="s">
        <v>367</v>
      </c>
      <c r="I23" s="8" t="s">
        <v>257</v>
      </c>
      <c r="J23" s="48">
        <f>J24+J28</f>
        <v>70544.23698000005</v>
      </c>
      <c r="K23" s="70">
        <f>-(K24-K28)</f>
        <v>3725.4000000000015</v>
      </c>
      <c r="L23" s="70">
        <f>-(L24-L28)</f>
        <v>2636.800000000003</v>
      </c>
      <c r="M23" s="61"/>
    </row>
    <row r="24" spans="1:13" ht="12.75">
      <c r="A24" s="9" t="s">
        <v>235</v>
      </c>
      <c r="B24" s="10" t="s">
        <v>257</v>
      </c>
      <c r="C24" s="10" t="s">
        <v>268</v>
      </c>
      <c r="D24" s="10" t="s">
        <v>277</v>
      </c>
      <c r="E24" s="10" t="s">
        <v>269</v>
      </c>
      <c r="F24" s="10" t="s">
        <v>269</v>
      </c>
      <c r="G24" s="10" t="s">
        <v>269</v>
      </c>
      <c r="H24" s="10" t="s">
        <v>367</v>
      </c>
      <c r="I24" s="10" t="s">
        <v>258</v>
      </c>
      <c r="J24" s="49">
        <f aca="true" t="shared" si="1" ref="J24:L26">J25</f>
        <v>-471606.63058</v>
      </c>
      <c r="K24" s="70">
        <f t="shared" si="1"/>
        <v>24874.6</v>
      </c>
      <c r="L24" s="70">
        <f t="shared" si="1"/>
        <v>23173.1</v>
      </c>
      <c r="M24" s="62"/>
    </row>
    <row r="25" spans="1:13" ht="12.75">
      <c r="A25" s="9" t="s">
        <v>236</v>
      </c>
      <c r="B25" s="10" t="s">
        <v>257</v>
      </c>
      <c r="C25" s="10" t="s">
        <v>268</v>
      </c>
      <c r="D25" s="10" t="s">
        <v>277</v>
      </c>
      <c r="E25" s="10" t="s">
        <v>270</v>
      </c>
      <c r="F25" s="10" t="s">
        <v>269</v>
      </c>
      <c r="G25" s="10" t="s">
        <v>269</v>
      </c>
      <c r="H25" s="10" t="s">
        <v>367</v>
      </c>
      <c r="I25" s="10" t="s">
        <v>258</v>
      </c>
      <c r="J25" s="49">
        <f t="shared" si="1"/>
        <v>-471606.63058</v>
      </c>
      <c r="K25" s="70">
        <f t="shared" si="1"/>
        <v>24874.6</v>
      </c>
      <c r="L25" s="70">
        <f t="shared" si="1"/>
        <v>23173.1</v>
      </c>
      <c r="M25" s="62"/>
    </row>
    <row r="26" spans="1:13" ht="25.5">
      <c r="A26" s="9" t="s">
        <v>237</v>
      </c>
      <c r="B26" s="10" t="s">
        <v>257</v>
      </c>
      <c r="C26" s="10" t="s">
        <v>268</v>
      </c>
      <c r="D26" s="10" t="s">
        <v>277</v>
      </c>
      <c r="E26" s="10" t="s">
        <v>270</v>
      </c>
      <c r="F26" s="10" t="s">
        <v>268</v>
      </c>
      <c r="G26" s="10" t="s">
        <v>269</v>
      </c>
      <c r="H26" s="10" t="s">
        <v>367</v>
      </c>
      <c r="I26" s="10" t="s">
        <v>278</v>
      </c>
      <c r="J26" s="49">
        <f t="shared" si="1"/>
        <v>-471606.63058</v>
      </c>
      <c r="K26" s="70">
        <f t="shared" si="1"/>
        <v>24874.6</v>
      </c>
      <c r="L26" s="70">
        <f t="shared" si="1"/>
        <v>23173.1</v>
      </c>
      <c r="M26" s="62"/>
    </row>
    <row r="27" spans="1:13" ht="25.5">
      <c r="A27" s="9" t="s">
        <v>358</v>
      </c>
      <c r="B27" s="10" t="s">
        <v>365</v>
      </c>
      <c r="C27" s="10" t="s">
        <v>268</v>
      </c>
      <c r="D27" s="10" t="s">
        <v>277</v>
      </c>
      <c r="E27" s="10" t="s">
        <v>270</v>
      </c>
      <c r="F27" s="10" t="s">
        <v>268</v>
      </c>
      <c r="G27" s="10" t="s">
        <v>272</v>
      </c>
      <c r="H27" s="10" t="s">
        <v>367</v>
      </c>
      <c r="I27" s="10" t="s">
        <v>278</v>
      </c>
      <c r="J27" s="44">
        <f>-(463537.15783+J19+J43)</f>
        <v>-471606.63058</v>
      </c>
      <c r="K27" s="230">
        <v>24874.6</v>
      </c>
      <c r="L27" s="70">
        <v>23173.1</v>
      </c>
      <c r="M27" s="62"/>
    </row>
    <row r="28" spans="1:13" ht="12.75">
      <c r="A28" s="9" t="s">
        <v>238</v>
      </c>
      <c r="B28" s="10" t="s">
        <v>257</v>
      </c>
      <c r="C28" s="10" t="s">
        <v>268</v>
      </c>
      <c r="D28" s="10" t="s">
        <v>277</v>
      </c>
      <c r="E28" s="10" t="s">
        <v>269</v>
      </c>
      <c r="F28" s="10" t="s">
        <v>269</v>
      </c>
      <c r="G28" s="10" t="s">
        <v>269</v>
      </c>
      <c r="H28" s="10" t="s">
        <v>367</v>
      </c>
      <c r="I28" s="10" t="s">
        <v>279</v>
      </c>
      <c r="J28" s="49">
        <f aca="true" t="shared" si="2" ref="J28:L30">J29</f>
        <v>542150.86756</v>
      </c>
      <c r="K28" s="70">
        <f t="shared" si="2"/>
        <v>28600</v>
      </c>
      <c r="L28" s="70">
        <f t="shared" si="2"/>
        <v>25809.9</v>
      </c>
      <c r="M28" s="62"/>
    </row>
    <row r="29" spans="1:13" ht="12.75">
      <c r="A29" s="9" t="s">
        <v>239</v>
      </c>
      <c r="B29" s="10" t="s">
        <v>257</v>
      </c>
      <c r="C29" s="10" t="s">
        <v>268</v>
      </c>
      <c r="D29" s="10" t="s">
        <v>277</v>
      </c>
      <c r="E29" s="10" t="s">
        <v>270</v>
      </c>
      <c r="F29" s="10" t="s">
        <v>269</v>
      </c>
      <c r="G29" s="10" t="s">
        <v>269</v>
      </c>
      <c r="H29" s="10" t="s">
        <v>367</v>
      </c>
      <c r="I29" s="10" t="s">
        <v>279</v>
      </c>
      <c r="J29" s="49">
        <f t="shared" si="2"/>
        <v>542150.86756</v>
      </c>
      <c r="K29" s="70">
        <f t="shared" si="2"/>
        <v>28600</v>
      </c>
      <c r="L29" s="70">
        <f t="shared" si="2"/>
        <v>25809.9</v>
      </c>
      <c r="M29" s="62"/>
    </row>
    <row r="30" spans="1:13" ht="25.5">
      <c r="A30" s="9" t="s">
        <v>240</v>
      </c>
      <c r="B30" s="10" t="s">
        <v>257</v>
      </c>
      <c r="C30" s="10" t="s">
        <v>268</v>
      </c>
      <c r="D30" s="10" t="s">
        <v>277</v>
      </c>
      <c r="E30" s="10" t="s">
        <v>270</v>
      </c>
      <c r="F30" s="10" t="s">
        <v>268</v>
      </c>
      <c r="G30" s="10" t="s">
        <v>269</v>
      </c>
      <c r="H30" s="10" t="s">
        <v>367</v>
      </c>
      <c r="I30" s="10" t="s">
        <v>280</v>
      </c>
      <c r="J30" s="49">
        <f t="shared" si="2"/>
        <v>542150.86756</v>
      </c>
      <c r="K30" s="70">
        <f t="shared" si="2"/>
        <v>28600</v>
      </c>
      <c r="L30" s="70">
        <f t="shared" si="2"/>
        <v>25809.9</v>
      </c>
      <c r="M30" s="62"/>
    </row>
    <row r="31" spans="1:13" ht="25.5">
      <c r="A31" s="9" t="s">
        <v>359</v>
      </c>
      <c r="B31" s="10" t="s">
        <v>365</v>
      </c>
      <c r="C31" s="10" t="s">
        <v>268</v>
      </c>
      <c r="D31" s="10" t="s">
        <v>277</v>
      </c>
      <c r="E31" s="10" t="s">
        <v>270</v>
      </c>
      <c r="F31" s="10" t="s">
        <v>268</v>
      </c>
      <c r="G31" s="10" t="s">
        <v>272</v>
      </c>
      <c r="H31" s="10" t="s">
        <v>367</v>
      </c>
      <c r="I31" s="10" t="s">
        <v>280</v>
      </c>
      <c r="J31" s="44">
        <f>542150.86756-J16-J21-J36-J40</f>
        <v>542150.86756</v>
      </c>
      <c r="K31" s="230">
        <v>28600</v>
      </c>
      <c r="L31" s="70">
        <v>25809.9</v>
      </c>
      <c r="M31" s="62"/>
    </row>
    <row r="32" spans="1:13" s="2" customFormat="1" ht="25.5">
      <c r="A32" s="7" t="s">
        <v>241</v>
      </c>
      <c r="B32" s="8" t="s">
        <v>257</v>
      </c>
      <c r="C32" s="8" t="s">
        <v>268</v>
      </c>
      <c r="D32" s="8" t="s">
        <v>281</v>
      </c>
      <c r="E32" s="8" t="s">
        <v>269</v>
      </c>
      <c r="F32" s="8" t="s">
        <v>269</v>
      </c>
      <c r="G32" s="8" t="s">
        <v>269</v>
      </c>
      <c r="H32" s="8" t="s">
        <v>367</v>
      </c>
      <c r="I32" s="8" t="s">
        <v>257</v>
      </c>
      <c r="J32" s="48">
        <f>J33+J36+J39</f>
        <v>0</v>
      </c>
      <c r="K32" s="230">
        <f>IF(J32&gt;=0,J32,J32)</f>
        <v>0</v>
      </c>
      <c r="L32" s="70">
        <f>L33+L36+L39</f>
        <v>0</v>
      </c>
      <c r="M32" s="63"/>
    </row>
    <row r="33" spans="1:13" s="2" customFormat="1" ht="38.25">
      <c r="A33" s="7" t="s">
        <v>242</v>
      </c>
      <c r="B33" s="8" t="s">
        <v>257</v>
      </c>
      <c r="C33" s="8" t="s">
        <v>268</v>
      </c>
      <c r="D33" s="8" t="s">
        <v>281</v>
      </c>
      <c r="E33" s="8" t="s">
        <v>268</v>
      </c>
      <c r="F33" s="8" t="s">
        <v>269</v>
      </c>
      <c r="G33" s="8" t="s">
        <v>269</v>
      </c>
      <c r="H33" s="8" t="s">
        <v>367</v>
      </c>
      <c r="I33" s="8" t="s">
        <v>257</v>
      </c>
      <c r="J33" s="48">
        <f>J34</f>
        <v>0</v>
      </c>
      <c r="K33" s="230">
        <f t="shared" si="0"/>
        <v>0</v>
      </c>
      <c r="L33" s="70">
        <f>L34</f>
        <v>0</v>
      </c>
      <c r="M33" s="63"/>
    </row>
    <row r="34" spans="1:13" ht="38.25">
      <c r="A34" s="9" t="s">
        <v>243</v>
      </c>
      <c r="B34" s="10" t="s">
        <v>257</v>
      </c>
      <c r="C34" s="10" t="s">
        <v>268</v>
      </c>
      <c r="D34" s="10" t="s">
        <v>281</v>
      </c>
      <c r="E34" s="10" t="s">
        <v>268</v>
      </c>
      <c r="F34" s="10" t="s">
        <v>269</v>
      </c>
      <c r="G34" s="10" t="s">
        <v>269</v>
      </c>
      <c r="H34" s="10" t="s">
        <v>367</v>
      </c>
      <c r="I34" s="10" t="s">
        <v>282</v>
      </c>
      <c r="J34" s="49">
        <f>J35</f>
        <v>0</v>
      </c>
      <c r="K34" s="230">
        <f t="shared" si="0"/>
        <v>0</v>
      </c>
      <c r="L34" s="70">
        <f>L35</f>
        <v>0</v>
      </c>
      <c r="M34" s="62"/>
    </row>
    <row r="35" spans="1:13" ht="38.25">
      <c r="A35" s="9" t="s">
        <v>244</v>
      </c>
      <c r="B35" s="10" t="s">
        <v>365</v>
      </c>
      <c r="C35" s="10" t="s">
        <v>268</v>
      </c>
      <c r="D35" s="10" t="s">
        <v>281</v>
      </c>
      <c r="E35" s="10" t="s">
        <v>268</v>
      </c>
      <c r="F35" s="10" t="s">
        <v>269</v>
      </c>
      <c r="G35" s="10" t="s">
        <v>272</v>
      </c>
      <c r="H35" s="10" t="s">
        <v>367</v>
      </c>
      <c r="I35" s="10" t="s">
        <v>282</v>
      </c>
      <c r="J35" s="44">
        <v>0</v>
      </c>
      <c r="K35" s="230">
        <f t="shared" si="0"/>
        <v>0</v>
      </c>
      <c r="L35" s="70">
        <v>0</v>
      </c>
      <c r="M35" s="62"/>
    </row>
    <row r="36" spans="1:13" s="2" customFormat="1" ht="25.5">
      <c r="A36" s="7" t="s">
        <v>245</v>
      </c>
      <c r="B36" s="8" t="s">
        <v>257</v>
      </c>
      <c r="C36" s="8" t="s">
        <v>268</v>
      </c>
      <c r="D36" s="8" t="s">
        <v>281</v>
      </c>
      <c r="E36" s="8" t="s">
        <v>283</v>
      </c>
      <c r="F36" s="8" t="s">
        <v>269</v>
      </c>
      <c r="G36" s="8" t="s">
        <v>269</v>
      </c>
      <c r="H36" s="8" t="s">
        <v>367</v>
      </c>
      <c r="I36" s="8" t="s">
        <v>257</v>
      </c>
      <c r="J36" s="48">
        <f>J37</f>
        <v>0</v>
      </c>
      <c r="K36" s="230">
        <f>IF(J36&gt;=0,J36,J36)</f>
        <v>0</v>
      </c>
      <c r="L36" s="70">
        <f>L37</f>
        <v>0</v>
      </c>
      <c r="M36" s="63"/>
    </row>
    <row r="37" spans="1:13" ht="89.25">
      <c r="A37" s="9" t="s">
        <v>246</v>
      </c>
      <c r="B37" s="10" t="s">
        <v>257</v>
      </c>
      <c r="C37" s="10" t="s">
        <v>268</v>
      </c>
      <c r="D37" s="10" t="s">
        <v>281</v>
      </c>
      <c r="E37" s="10" t="s">
        <v>283</v>
      </c>
      <c r="F37" s="10" t="s">
        <v>269</v>
      </c>
      <c r="G37" s="10" t="s">
        <v>269</v>
      </c>
      <c r="H37" s="10" t="s">
        <v>367</v>
      </c>
      <c r="I37" s="10" t="s">
        <v>274</v>
      </c>
      <c r="J37" s="49">
        <f>J38</f>
        <v>0</v>
      </c>
      <c r="K37" s="230">
        <f t="shared" si="0"/>
        <v>0</v>
      </c>
      <c r="L37" s="70">
        <f>L38</f>
        <v>0</v>
      </c>
      <c r="M37" s="62"/>
    </row>
    <row r="38" spans="1:13" ht="79.5" customHeight="1">
      <c r="A38" s="9" t="s">
        <v>360</v>
      </c>
      <c r="B38" s="10" t="s">
        <v>365</v>
      </c>
      <c r="C38" s="10" t="s">
        <v>268</v>
      </c>
      <c r="D38" s="10" t="s">
        <v>281</v>
      </c>
      <c r="E38" s="10" t="s">
        <v>283</v>
      </c>
      <c r="F38" s="10" t="s">
        <v>269</v>
      </c>
      <c r="G38" s="10" t="s">
        <v>272</v>
      </c>
      <c r="H38" s="10" t="s">
        <v>367</v>
      </c>
      <c r="I38" s="10" t="s">
        <v>275</v>
      </c>
      <c r="J38" s="45">
        <v>0</v>
      </c>
      <c r="K38" s="230">
        <f t="shared" si="0"/>
        <v>0</v>
      </c>
      <c r="L38" s="70">
        <v>0</v>
      </c>
      <c r="M38" s="62"/>
    </row>
    <row r="39" spans="1:13" s="2" customFormat="1" ht="25.5">
      <c r="A39" s="7" t="s">
        <v>247</v>
      </c>
      <c r="B39" s="8" t="s">
        <v>257</v>
      </c>
      <c r="C39" s="8" t="s">
        <v>268</v>
      </c>
      <c r="D39" s="8" t="s">
        <v>281</v>
      </c>
      <c r="E39" s="8" t="s">
        <v>277</v>
      </c>
      <c r="F39" s="8" t="s">
        <v>269</v>
      </c>
      <c r="G39" s="8" t="s">
        <v>269</v>
      </c>
      <c r="H39" s="8" t="s">
        <v>367</v>
      </c>
      <c r="I39" s="8" t="s">
        <v>257</v>
      </c>
      <c r="J39" s="48">
        <f>J40+J43</f>
        <v>0</v>
      </c>
      <c r="K39" s="230">
        <f t="shared" si="0"/>
        <v>0</v>
      </c>
      <c r="L39" s="70">
        <f>L40+L43</f>
        <v>0</v>
      </c>
      <c r="M39" s="63"/>
    </row>
    <row r="40" spans="1:13" ht="25.5">
      <c r="A40" s="9" t="s">
        <v>248</v>
      </c>
      <c r="B40" s="10" t="s">
        <v>257</v>
      </c>
      <c r="C40" s="10" t="s">
        <v>268</v>
      </c>
      <c r="D40" s="10" t="s">
        <v>281</v>
      </c>
      <c r="E40" s="10" t="s">
        <v>277</v>
      </c>
      <c r="F40" s="10" t="s">
        <v>269</v>
      </c>
      <c r="G40" s="10" t="s">
        <v>269</v>
      </c>
      <c r="H40" s="10" t="s">
        <v>367</v>
      </c>
      <c r="I40" s="10" t="s">
        <v>258</v>
      </c>
      <c r="J40" s="49">
        <f>J41+J42</f>
        <v>0</v>
      </c>
      <c r="K40" s="230">
        <f t="shared" si="0"/>
        <v>0</v>
      </c>
      <c r="L40" s="70">
        <f>L41+L42</f>
        <v>0</v>
      </c>
      <c r="M40" s="62"/>
    </row>
    <row r="41" spans="1:13" ht="38.25">
      <c r="A41" s="9" t="s">
        <v>361</v>
      </c>
      <c r="B41" s="10" t="s">
        <v>365</v>
      </c>
      <c r="C41" s="10" t="s">
        <v>268</v>
      </c>
      <c r="D41" s="10" t="s">
        <v>281</v>
      </c>
      <c r="E41" s="10" t="s">
        <v>277</v>
      </c>
      <c r="F41" s="10" t="s">
        <v>268</v>
      </c>
      <c r="G41" s="10" t="s">
        <v>272</v>
      </c>
      <c r="H41" s="10" t="s">
        <v>367</v>
      </c>
      <c r="I41" s="10" t="s">
        <v>284</v>
      </c>
      <c r="J41" s="49">
        <v>0</v>
      </c>
      <c r="K41" s="230">
        <f t="shared" si="0"/>
        <v>0</v>
      </c>
      <c r="L41" s="70">
        <v>0</v>
      </c>
      <c r="M41" s="62"/>
    </row>
    <row r="42" spans="1:13" ht="54.75" customHeight="1">
      <c r="A42" s="9" t="s">
        <v>362</v>
      </c>
      <c r="B42" s="10" t="s">
        <v>365</v>
      </c>
      <c r="C42" s="10" t="s">
        <v>268</v>
      </c>
      <c r="D42" s="10" t="s">
        <v>281</v>
      </c>
      <c r="E42" s="10" t="s">
        <v>277</v>
      </c>
      <c r="F42" s="10" t="s">
        <v>270</v>
      </c>
      <c r="G42" s="10" t="s">
        <v>272</v>
      </c>
      <c r="H42" s="10" t="s">
        <v>367</v>
      </c>
      <c r="I42" s="10" t="s">
        <v>284</v>
      </c>
      <c r="J42" s="44">
        <v>0</v>
      </c>
      <c r="K42" s="230">
        <f t="shared" si="0"/>
        <v>0</v>
      </c>
      <c r="L42" s="70">
        <v>0</v>
      </c>
      <c r="M42" s="62"/>
    </row>
    <row r="43" spans="1:13" ht="25.5">
      <c r="A43" s="9" t="s">
        <v>249</v>
      </c>
      <c r="B43" s="10" t="s">
        <v>257</v>
      </c>
      <c r="C43" s="10" t="s">
        <v>268</v>
      </c>
      <c r="D43" s="10" t="s">
        <v>281</v>
      </c>
      <c r="E43" s="10" t="s">
        <v>277</v>
      </c>
      <c r="F43" s="10" t="s">
        <v>269</v>
      </c>
      <c r="G43" s="10" t="s">
        <v>269</v>
      </c>
      <c r="H43" s="10" t="s">
        <v>367</v>
      </c>
      <c r="I43" s="10" t="s">
        <v>279</v>
      </c>
      <c r="J43" s="49">
        <f>J44+J45</f>
        <v>0</v>
      </c>
      <c r="K43" s="230">
        <f t="shared" si="0"/>
        <v>0</v>
      </c>
      <c r="L43" s="70">
        <f>L44+L45</f>
        <v>0</v>
      </c>
      <c r="M43" s="62"/>
    </row>
    <row r="44" spans="1:13" ht="38.25">
      <c r="A44" s="9" t="s">
        <v>363</v>
      </c>
      <c r="B44" s="10" t="s">
        <v>365</v>
      </c>
      <c r="C44" s="10" t="s">
        <v>268</v>
      </c>
      <c r="D44" s="10" t="s">
        <v>281</v>
      </c>
      <c r="E44" s="10" t="s">
        <v>277</v>
      </c>
      <c r="F44" s="10" t="s">
        <v>268</v>
      </c>
      <c r="G44" s="10" t="s">
        <v>272</v>
      </c>
      <c r="H44" s="10" t="s">
        <v>367</v>
      </c>
      <c r="I44" s="10" t="s">
        <v>285</v>
      </c>
      <c r="J44" s="49">
        <v>0</v>
      </c>
      <c r="K44" s="230">
        <f t="shared" si="0"/>
        <v>0</v>
      </c>
      <c r="L44" s="70">
        <v>0</v>
      </c>
      <c r="M44" s="62"/>
    </row>
    <row r="45" spans="1:13" ht="51">
      <c r="A45" s="9" t="s">
        <v>364</v>
      </c>
      <c r="B45" s="10" t="s">
        <v>365</v>
      </c>
      <c r="C45" s="10" t="s">
        <v>268</v>
      </c>
      <c r="D45" s="10" t="s">
        <v>281</v>
      </c>
      <c r="E45" s="10" t="s">
        <v>277</v>
      </c>
      <c r="F45" s="10" t="s">
        <v>270</v>
      </c>
      <c r="G45" s="10" t="s">
        <v>272</v>
      </c>
      <c r="H45" s="10" t="s">
        <v>367</v>
      </c>
      <c r="I45" s="10" t="s">
        <v>285</v>
      </c>
      <c r="J45" s="44">
        <v>0</v>
      </c>
      <c r="K45" s="230">
        <f t="shared" si="0"/>
        <v>0</v>
      </c>
      <c r="L45" s="70">
        <v>0</v>
      </c>
      <c r="M45" s="62"/>
    </row>
    <row r="46" spans="1:13" s="2" customFormat="1" ht="25.5">
      <c r="A46" s="7" t="s">
        <v>250</v>
      </c>
      <c r="B46" s="8" t="s">
        <v>257</v>
      </c>
      <c r="C46" s="8" t="s">
        <v>270</v>
      </c>
      <c r="D46" s="8" t="s">
        <v>269</v>
      </c>
      <c r="E46" s="8" t="s">
        <v>269</v>
      </c>
      <c r="F46" s="8" t="s">
        <v>269</v>
      </c>
      <c r="G46" s="8" t="s">
        <v>269</v>
      </c>
      <c r="H46" s="8" t="s">
        <v>367</v>
      </c>
      <c r="I46" s="8" t="s">
        <v>257</v>
      </c>
      <c r="J46" s="48">
        <v>0</v>
      </c>
      <c r="K46" s="230">
        <f t="shared" si="0"/>
        <v>0</v>
      </c>
      <c r="L46" s="70">
        <v>0</v>
      </c>
      <c r="M46" s="63"/>
    </row>
    <row r="47" spans="1:13" s="2" customFormat="1" ht="25.5">
      <c r="A47" s="7" t="s">
        <v>251</v>
      </c>
      <c r="B47" s="8" t="s">
        <v>257</v>
      </c>
      <c r="C47" s="8" t="s">
        <v>269</v>
      </c>
      <c r="D47" s="8" t="s">
        <v>269</v>
      </c>
      <c r="E47" s="8" t="s">
        <v>269</v>
      </c>
      <c r="F47" s="8" t="s">
        <v>269</v>
      </c>
      <c r="G47" s="8" t="s">
        <v>269</v>
      </c>
      <c r="H47" s="8" t="s">
        <v>367</v>
      </c>
      <c r="I47" s="8" t="s">
        <v>257</v>
      </c>
      <c r="J47" s="48">
        <f>J12+J46</f>
        <v>78613.70973000005</v>
      </c>
      <c r="K47" s="70">
        <f>K12+K46</f>
        <v>4596.9000000000015</v>
      </c>
      <c r="L47" s="70">
        <f>L12+L46</f>
        <v>2636.800000000003</v>
      </c>
      <c r="M47" s="63"/>
    </row>
    <row r="48" spans="1:13" s="15" customFormat="1" ht="12.75">
      <c r="A48" s="16"/>
      <c r="B48" s="16"/>
      <c r="C48" s="42"/>
      <c r="D48" s="42"/>
      <c r="E48" s="42"/>
      <c r="F48" s="42"/>
      <c r="G48" s="42"/>
      <c r="H48" s="42"/>
      <c r="I48" s="42"/>
      <c r="J48" s="43"/>
      <c r="K48" s="52"/>
      <c r="L48" s="56"/>
      <c r="M48" s="64"/>
    </row>
    <row r="49" spans="1:13" s="15" customFormat="1" ht="12.75">
      <c r="A49" s="16"/>
      <c r="B49" s="16"/>
      <c r="C49" s="42"/>
      <c r="D49" s="42"/>
      <c r="E49" s="42"/>
      <c r="F49" s="42"/>
      <c r="G49" s="42"/>
      <c r="H49" s="42"/>
      <c r="I49" s="42"/>
      <c r="J49" s="43"/>
      <c r="K49" s="52"/>
      <c r="L49" s="56"/>
      <c r="M49" s="64"/>
    </row>
    <row r="50" spans="1:13" s="15" customFormat="1" ht="12.75">
      <c r="A50" s="16"/>
      <c r="B50" s="16"/>
      <c r="C50" s="42"/>
      <c r="D50" s="42"/>
      <c r="E50" s="42"/>
      <c r="F50" s="42"/>
      <c r="G50" s="42"/>
      <c r="H50" s="42"/>
      <c r="I50" s="42"/>
      <c r="J50" s="43"/>
      <c r="K50" s="52"/>
      <c r="L50" s="56"/>
      <c r="M50" s="64"/>
    </row>
    <row r="51" spans="1:13" s="15" customFormat="1" ht="12.75">
      <c r="A51" s="16"/>
      <c r="B51" s="16"/>
      <c r="C51" s="42"/>
      <c r="D51" s="42"/>
      <c r="E51" s="42"/>
      <c r="F51" s="42"/>
      <c r="G51" s="42"/>
      <c r="H51" s="42"/>
      <c r="I51" s="42"/>
      <c r="J51" s="43"/>
      <c r="K51" s="52"/>
      <c r="L51" s="56"/>
      <c r="M51" s="64"/>
    </row>
    <row r="52" spans="1:13" s="15" customFormat="1" ht="12.75">
      <c r="A52" s="16"/>
      <c r="B52" s="16"/>
      <c r="C52" s="42"/>
      <c r="D52" s="42"/>
      <c r="E52" s="42"/>
      <c r="F52" s="42"/>
      <c r="G52" s="42"/>
      <c r="H52" s="42"/>
      <c r="I52" s="42"/>
      <c r="J52" s="43"/>
      <c r="K52" s="52"/>
      <c r="L52" s="56"/>
      <c r="M52" s="64"/>
    </row>
    <row r="53" spans="1:13" s="15" customFormat="1" ht="12.75">
      <c r="A53" s="16"/>
      <c r="B53" s="16"/>
      <c r="C53" s="42"/>
      <c r="D53" s="42"/>
      <c r="E53" s="42"/>
      <c r="F53" s="42"/>
      <c r="G53" s="42"/>
      <c r="H53" s="42"/>
      <c r="I53" s="42"/>
      <c r="J53" s="43"/>
      <c r="K53" s="52"/>
      <c r="L53" s="56"/>
      <c r="M53" s="64"/>
    </row>
    <row r="54" spans="1:13" s="15" customFormat="1" ht="12.75">
      <c r="A54" s="16"/>
      <c r="B54" s="16"/>
      <c r="C54" s="42"/>
      <c r="D54" s="42"/>
      <c r="E54" s="42"/>
      <c r="F54" s="42"/>
      <c r="G54" s="42"/>
      <c r="H54" s="42"/>
      <c r="I54" s="42"/>
      <c r="J54" s="43"/>
      <c r="K54" s="52"/>
      <c r="L54" s="56"/>
      <c r="M54" s="64"/>
    </row>
    <row r="55" ht="12.75">
      <c r="L55" s="57"/>
    </row>
    <row r="56" ht="12.75">
      <c r="L56" s="57"/>
    </row>
    <row r="57" ht="12.75">
      <c r="L57" s="57"/>
    </row>
  </sheetData>
  <sheetProtection/>
  <mergeCells count="7">
    <mergeCell ref="A9:A10"/>
    <mergeCell ref="A1:L1"/>
    <mergeCell ref="L9:L10"/>
    <mergeCell ref="J9:J10"/>
    <mergeCell ref="K9:K10"/>
    <mergeCell ref="B9:I9"/>
    <mergeCell ref="A5:L5"/>
  </mergeCells>
  <printOptions horizontalCentered="1"/>
  <pageMargins left="0.7874015748031497" right="0.5905511811023623" top="0.7874015748031497" bottom="0.5905511811023623" header="0.5118110236220472" footer="0.5118110236220472"/>
  <pageSetup fitToHeight="0" fitToWidth="1" horizontalDpi="600" verticalDpi="600" orientation="portrait" paperSize="9" scale="7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view="pageBreakPreview" zoomScaleSheetLayoutView="100" workbookViewId="0" topLeftCell="A1">
      <selection activeCell="K12" sqref="K12:L47"/>
    </sheetView>
  </sheetViews>
  <sheetFormatPr defaultColWidth="9.00390625" defaultRowHeight="12.75"/>
  <cols>
    <col min="1" max="1" width="45.875" style="11" customWidth="1"/>
    <col min="2" max="2" width="8.125" style="11" customWidth="1"/>
    <col min="3" max="3" width="6.75390625" style="12" customWidth="1"/>
    <col min="4" max="4" width="5.75390625" style="1" customWidth="1"/>
    <col min="5" max="5" width="7.75390625" style="1" customWidth="1"/>
    <col min="6" max="6" width="6.75390625" style="1" customWidth="1"/>
    <col min="7" max="7" width="5.25390625" style="1" customWidth="1"/>
    <col min="8" max="8" width="6.875" style="1" customWidth="1"/>
    <col min="9" max="9" width="9.00390625" style="1" customWidth="1"/>
    <col min="10" max="10" width="11.875" style="1" hidden="1" customWidth="1"/>
    <col min="11" max="12" width="11.75390625" style="51" customWidth="1"/>
    <col min="13" max="13" width="9.125" style="58" customWidth="1"/>
    <col min="14" max="16384" width="9.125" style="1" customWidth="1"/>
  </cols>
  <sheetData>
    <row r="1" spans="1:13" ht="12.75" customHeight="1">
      <c r="A1" s="209" t="s">
        <v>492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7"/>
    </row>
    <row r="2" spans="1:13" ht="12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 t="s">
        <v>489</v>
      </c>
      <c r="M2" s="17"/>
    </row>
    <row r="3" spans="1:13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9" t="s">
        <v>485</v>
      </c>
      <c r="M3" s="17"/>
    </row>
    <row r="4" spans="1:13" ht="12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9" t="s">
        <v>486</v>
      </c>
      <c r="M4" s="17"/>
    </row>
    <row r="5" spans="1:13" ht="12.75" customHeight="1">
      <c r="A5" s="214" t="s">
        <v>429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17"/>
    </row>
    <row r="6" spans="1:13" ht="12.75" customHeight="1">
      <c r="A6" s="81" t="s">
        <v>481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17"/>
    </row>
    <row r="7" spans="1:13" ht="12.75" customHeight="1">
      <c r="A7" s="87" t="s">
        <v>482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17"/>
    </row>
    <row r="8" spans="1:13" ht="12.75" customHeight="1">
      <c r="A8" s="81" t="s">
        <v>13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17"/>
    </row>
    <row r="9" spans="3:12" ht="12.75">
      <c r="C9" s="39"/>
      <c r="D9" s="39"/>
      <c r="E9" s="39"/>
      <c r="F9" s="39"/>
      <c r="G9" s="39"/>
      <c r="H9" s="39"/>
      <c r="I9" s="39"/>
      <c r="J9" s="46"/>
      <c r="K9" s="50"/>
      <c r="L9" s="51" t="s">
        <v>347</v>
      </c>
    </row>
    <row r="10" spans="1:13" s="3" customFormat="1" ht="12.75" customHeight="1">
      <c r="A10" s="208" t="s">
        <v>256</v>
      </c>
      <c r="B10" s="213" t="s">
        <v>259</v>
      </c>
      <c r="C10" s="213"/>
      <c r="D10" s="213"/>
      <c r="E10" s="213"/>
      <c r="F10" s="213"/>
      <c r="G10" s="213"/>
      <c r="H10" s="213"/>
      <c r="I10" s="213"/>
      <c r="J10" s="211" t="s">
        <v>253</v>
      </c>
      <c r="K10" s="212" t="s">
        <v>253</v>
      </c>
      <c r="L10" s="210" t="s">
        <v>255</v>
      </c>
      <c r="M10" s="59"/>
    </row>
    <row r="11" spans="1:13" s="3" customFormat="1" ht="102">
      <c r="A11" s="208"/>
      <c r="B11" s="40" t="s">
        <v>260</v>
      </c>
      <c r="C11" s="41" t="s">
        <v>261</v>
      </c>
      <c r="D11" s="41" t="s">
        <v>262</v>
      </c>
      <c r="E11" s="41" t="s">
        <v>263</v>
      </c>
      <c r="F11" s="41" t="s">
        <v>264</v>
      </c>
      <c r="G11" s="41" t="s">
        <v>265</v>
      </c>
      <c r="H11" s="40" t="s">
        <v>266</v>
      </c>
      <c r="I11" s="41" t="s">
        <v>267</v>
      </c>
      <c r="J11" s="211"/>
      <c r="K11" s="212"/>
      <c r="L11" s="210"/>
      <c r="M11" s="59"/>
    </row>
    <row r="12" spans="1:13" s="6" customFormat="1" ht="12.75" customHeight="1">
      <c r="A12" s="5" t="s">
        <v>227</v>
      </c>
      <c r="B12" s="4" t="s">
        <v>257</v>
      </c>
      <c r="C12" s="4" t="s">
        <v>268</v>
      </c>
      <c r="D12" s="4" t="s">
        <v>269</v>
      </c>
      <c r="E12" s="4" t="s">
        <v>269</v>
      </c>
      <c r="F12" s="4" t="s">
        <v>269</v>
      </c>
      <c r="G12" s="4" t="s">
        <v>269</v>
      </c>
      <c r="H12" s="4" t="s">
        <v>367</v>
      </c>
      <c r="I12" s="4" t="s">
        <v>257</v>
      </c>
      <c r="J12" s="47">
        <f>J13+J18+J23+J32</f>
        <v>78613.70973000005</v>
      </c>
      <c r="K12" s="229">
        <f>K13+K18+K23+K32</f>
        <v>4596.9000000000015</v>
      </c>
      <c r="L12" s="229">
        <f>L13+L18+L23+L32</f>
        <v>2636.800000000003</v>
      </c>
      <c r="M12" s="60"/>
    </row>
    <row r="13" spans="1:13" s="2" customFormat="1" ht="25.5">
      <c r="A13" s="7" t="s">
        <v>228</v>
      </c>
      <c r="B13" s="8" t="s">
        <v>257</v>
      </c>
      <c r="C13" s="8" t="s">
        <v>268</v>
      </c>
      <c r="D13" s="8" t="s">
        <v>270</v>
      </c>
      <c r="E13" s="8" t="s">
        <v>269</v>
      </c>
      <c r="F13" s="8" t="s">
        <v>269</v>
      </c>
      <c r="G13" s="8" t="s">
        <v>269</v>
      </c>
      <c r="H13" s="8" t="s">
        <v>367</v>
      </c>
      <c r="I13" s="8" t="s">
        <v>257</v>
      </c>
      <c r="J13" s="48">
        <f>J14+J16</f>
        <v>0</v>
      </c>
      <c r="K13" s="230">
        <f>IF(J13&gt;=0,J13,-J13)</f>
        <v>0</v>
      </c>
      <c r="L13" s="70">
        <f>L14+L16</f>
        <v>0</v>
      </c>
      <c r="M13" s="61"/>
    </row>
    <row r="14" spans="1:12" ht="25.5">
      <c r="A14" s="9" t="s">
        <v>229</v>
      </c>
      <c r="B14" s="10" t="s">
        <v>257</v>
      </c>
      <c r="C14" s="10" t="s">
        <v>268</v>
      </c>
      <c r="D14" s="10" t="s">
        <v>270</v>
      </c>
      <c r="E14" s="10" t="s">
        <v>269</v>
      </c>
      <c r="F14" s="10" t="s">
        <v>269</v>
      </c>
      <c r="G14" s="10" t="s">
        <v>269</v>
      </c>
      <c r="H14" s="10" t="s">
        <v>367</v>
      </c>
      <c r="I14" s="10" t="s">
        <v>271</v>
      </c>
      <c r="J14" s="49">
        <f>J15</f>
        <v>0</v>
      </c>
      <c r="K14" s="230">
        <f>IF(J14&gt;=0,J14,-J14)</f>
        <v>0</v>
      </c>
      <c r="L14" s="70">
        <f>L15</f>
        <v>0</v>
      </c>
    </row>
    <row r="15" spans="1:12" ht="38.25">
      <c r="A15" s="9" t="s">
        <v>354</v>
      </c>
      <c r="B15" s="10" t="s">
        <v>257</v>
      </c>
      <c r="C15" s="10" t="s">
        <v>268</v>
      </c>
      <c r="D15" s="10" t="s">
        <v>270</v>
      </c>
      <c r="E15" s="10" t="s">
        <v>269</v>
      </c>
      <c r="F15" s="10" t="s">
        <v>269</v>
      </c>
      <c r="G15" s="10" t="s">
        <v>272</v>
      </c>
      <c r="H15" s="10" t="s">
        <v>367</v>
      </c>
      <c r="I15" s="10" t="s">
        <v>273</v>
      </c>
      <c r="J15" s="44"/>
      <c r="K15" s="230">
        <f>IF(J15&gt;=0,J15,-J15)</f>
        <v>0</v>
      </c>
      <c r="L15" s="70">
        <v>0</v>
      </c>
    </row>
    <row r="16" spans="1:12" ht="27" customHeight="1">
      <c r="A16" s="9" t="s">
        <v>230</v>
      </c>
      <c r="B16" s="10" t="s">
        <v>257</v>
      </c>
      <c r="C16" s="10" t="s">
        <v>268</v>
      </c>
      <c r="D16" s="10" t="s">
        <v>270</v>
      </c>
      <c r="E16" s="10" t="s">
        <v>269</v>
      </c>
      <c r="F16" s="10" t="s">
        <v>269</v>
      </c>
      <c r="G16" s="10" t="s">
        <v>269</v>
      </c>
      <c r="H16" s="10" t="s">
        <v>367</v>
      </c>
      <c r="I16" s="10" t="s">
        <v>274</v>
      </c>
      <c r="J16" s="49">
        <f>J17</f>
        <v>0</v>
      </c>
      <c r="K16" s="230">
        <f>IF(J16&gt;=0,J16,-J16)</f>
        <v>0</v>
      </c>
      <c r="L16" s="70">
        <f>L17</f>
        <v>0</v>
      </c>
    </row>
    <row r="17" spans="1:12" ht="38.25">
      <c r="A17" s="9" t="s">
        <v>355</v>
      </c>
      <c r="B17" s="10" t="s">
        <v>257</v>
      </c>
      <c r="C17" s="10" t="s">
        <v>268</v>
      </c>
      <c r="D17" s="10" t="s">
        <v>270</v>
      </c>
      <c r="E17" s="10" t="s">
        <v>269</v>
      </c>
      <c r="F17" s="10" t="s">
        <v>269</v>
      </c>
      <c r="G17" s="10" t="s">
        <v>272</v>
      </c>
      <c r="H17" s="10" t="s">
        <v>367</v>
      </c>
      <c r="I17" s="10" t="s">
        <v>275</v>
      </c>
      <c r="J17" s="44">
        <v>0</v>
      </c>
      <c r="K17" s="230">
        <f>IF(J17&gt;=0,J17,-J17)</f>
        <v>0</v>
      </c>
      <c r="L17" s="70">
        <v>0</v>
      </c>
    </row>
    <row r="18" spans="1:13" s="2" customFormat="1" ht="25.5">
      <c r="A18" s="7" t="s">
        <v>231</v>
      </c>
      <c r="B18" s="8" t="s">
        <v>257</v>
      </c>
      <c r="C18" s="8" t="s">
        <v>268</v>
      </c>
      <c r="D18" s="8" t="s">
        <v>276</v>
      </c>
      <c r="E18" s="8" t="s">
        <v>269</v>
      </c>
      <c r="F18" s="8" t="s">
        <v>269</v>
      </c>
      <c r="G18" s="8" t="s">
        <v>269</v>
      </c>
      <c r="H18" s="8" t="s">
        <v>367</v>
      </c>
      <c r="I18" s="8" t="s">
        <v>257</v>
      </c>
      <c r="J18" s="48">
        <f>J19</f>
        <v>8069.472749999999</v>
      </c>
      <c r="K18" s="230">
        <v>871.5</v>
      </c>
      <c r="L18" s="70">
        <f>L19</f>
        <v>0</v>
      </c>
      <c r="M18" s="61"/>
    </row>
    <row r="19" spans="1:12" ht="38.25">
      <c r="A19" s="9" t="s">
        <v>232</v>
      </c>
      <c r="B19" s="10" t="s">
        <v>257</v>
      </c>
      <c r="C19" s="10" t="s">
        <v>268</v>
      </c>
      <c r="D19" s="10" t="s">
        <v>276</v>
      </c>
      <c r="E19" s="10" t="s">
        <v>269</v>
      </c>
      <c r="F19" s="10" t="s">
        <v>269</v>
      </c>
      <c r="G19" s="10" t="s">
        <v>269</v>
      </c>
      <c r="H19" s="10" t="s">
        <v>367</v>
      </c>
      <c r="I19" s="10" t="s">
        <v>271</v>
      </c>
      <c r="J19" s="49">
        <f>J20</f>
        <v>8069.472749999999</v>
      </c>
      <c r="K19" s="230">
        <v>0</v>
      </c>
      <c r="L19" s="70">
        <f>L20</f>
        <v>0</v>
      </c>
    </row>
    <row r="20" spans="1:12" ht="38.25">
      <c r="A20" s="9" t="s">
        <v>356</v>
      </c>
      <c r="B20" s="10" t="s">
        <v>257</v>
      </c>
      <c r="C20" s="10" t="s">
        <v>268</v>
      </c>
      <c r="D20" s="10" t="s">
        <v>276</v>
      </c>
      <c r="E20" s="10" t="s">
        <v>269</v>
      </c>
      <c r="F20" s="10" t="s">
        <v>269</v>
      </c>
      <c r="G20" s="10" t="s">
        <v>272</v>
      </c>
      <c r="H20" s="10" t="s">
        <v>367</v>
      </c>
      <c r="I20" s="10" t="s">
        <v>273</v>
      </c>
      <c r="J20" s="44">
        <f>19643.2369-11573.76415</f>
        <v>8069.472749999999</v>
      </c>
      <c r="K20" s="230">
        <v>871.5</v>
      </c>
      <c r="L20" s="70">
        <v>0</v>
      </c>
    </row>
    <row r="21" spans="1:12" ht="38.25">
      <c r="A21" s="9" t="s">
        <v>233</v>
      </c>
      <c r="B21" s="10" t="s">
        <v>257</v>
      </c>
      <c r="C21" s="10" t="s">
        <v>268</v>
      </c>
      <c r="D21" s="10" t="s">
        <v>276</v>
      </c>
      <c r="E21" s="10" t="s">
        <v>269</v>
      </c>
      <c r="F21" s="10" t="s">
        <v>269</v>
      </c>
      <c r="G21" s="10" t="s">
        <v>269</v>
      </c>
      <c r="H21" s="10" t="s">
        <v>367</v>
      </c>
      <c r="I21" s="10" t="s">
        <v>274</v>
      </c>
      <c r="J21" s="49">
        <f>J22</f>
        <v>0</v>
      </c>
      <c r="K21" s="230">
        <f>IF(J21&gt;=0,J21,-J21)</f>
        <v>0</v>
      </c>
      <c r="L21" s="70">
        <f>L22</f>
        <v>0</v>
      </c>
    </row>
    <row r="22" spans="1:12" ht="38.25">
      <c r="A22" s="9" t="s">
        <v>357</v>
      </c>
      <c r="B22" s="10" t="s">
        <v>257</v>
      </c>
      <c r="C22" s="10" t="s">
        <v>268</v>
      </c>
      <c r="D22" s="10" t="s">
        <v>276</v>
      </c>
      <c r="E22" s="10" t="s">
        <v>269</v>
      </c>
      <c r="F22" s="10" t="s">
        <v>269</v>
      </c>
      <c r="G22" s="10" t="s">
        <v>272</v>
      </c>
      <c r="H22" s="10" t="s">
        <v>367</v>
      </c>
      <c r="I22" s="10" t="s">
        <v>275</v>
      </c>
      <c r="J22" s="44">
        <v>0</v>
      </c>
      <c r="K22" s="230">
        <f>IF(J22&gt;=0,J22,-J22)</f>
        <v>0</v>
      </c>
      <c r="L22" s="70">
        <v>0</v>
      </c>
    </row>
    <row r="23" spans="1:13" s="2" customFormat="1" ht="25.5">
      <c r="A23" s="7" t="s">
        <v>234</v>
      </c>
      <c r="B23" s="8" t="s">
        <v>257</v>
      </c>
      <c r="C23" s="8" t="s">
        <v>268</v>
      </c>
      <c r="D23" s="8" t="s">
        <v>277</v>
      </c>
      <c r="E23" s="8" t="s">
        <v>269</v>
      </c>
      <c r="F23" s="8" t="s">
        <v>269</v>
      </c>
      <c r="G23" s="8" t="s">
        <v>269</v>
      </c>
      <c r="H23" s="8" t="s">
        <v>367</v>
      </c>
      <c r="I23" s="8" t="s">
        <v>257</v>
      </c>
      <c r="J23" s="48">
        <f>J24+J28</f>
        <v>70544.23698000005</v>
      </c>
      <c r="K23" s="70">
        <f>-(K24-K28)</f>
        <v>3725.4000000000015</v>
      </c>
      <c r="L23" s="70">
        <f>-(L24-L28)</f>
        <v>2636.800000000003</v>
      </c>
      <c r="M23" s="61"/>
    </row>
    <row r="24" spans="1:13" ht="12.75">
      <c r="A24" s="9" t="s">
        <v>235</v>
      </c>
      <c r="B24" s="10" t="s">
        <v>257</v>
      </c>
      <c r="C24" s="10" t="s">
        <v>268</v>
      </c>
      <c r="D24" s="10" t="s">
        <v>277</v>
      </c>
      <c r="E24" s="10" t="s">
        <v>269</v>
      </c>
      <c r="F24" s="10" t="s">
        <v>269</v>
      </c>
      <c r="G24" s="10" t="s">
        <v>269</v>
      </c>
      <c r="H24" s="10" t="s">
        <v>367</v>
      </c>
      <c r="I24" s="10" t="s">
        <v>258</v>
      </c>
      <c r="J24" s="49">
        <f aca="true" t="shared" si="0" ref="J24:L26">J25</f>
        <v>-471606.63058</v>
      </c>
      <c r="K24" s="70">
        <f t="shared" si="0"/>
        <v>24874.6</v>
      </c>
      <c r="L24" s="70">
        <f t="shared" si="0"/>
        <v>23173.1</v>
      </c>
      <c r="M24" s="62"/>
    </row>
    <row r="25" spans="1:13" ht="12.75">
      <c r="A25" s="9" t="s">
        <v>236</v>
      </c>
      <c r="B25" s="10" t="s">
        <v>257</v>
      </c>
      <c r="C25" s="10" t="s">
        <v>268</v>
      </c>
      <c r="D25" s="10" t="s">
        <v>277</v>
      </c>
      <c r="E25" s="10" t="s">
        <v>270</v>
      </c>
      <c r="F25" s="10" t="s">
        <v>269</v>
      </c>
      <c r="G25" s="10" t="s">
        <v>269</v>
      </c>
      <c r="H25" s="10" t="s">
        <v>367</v>
      </c>
      <c r="I25" s="10" t="s">
        <v>258</v>
      </c>
      <c r="J25" s="49">
        <f t="shared" si="0"/>
        <v>-471606.63058</v>
      </c>
      <c r="K25" s="70">
        <f t="shared" si="0"/>
        <v>24874.6</v>
      </c>
      <c r="L25" s="70">
        <f t="shared" si="0"/>
        <v>23173.1</v>
      </c>
      <c r="M25" s="62"/>
    </row>
    <row r="26" spans="1:13" ht="25.5">
      <c r="A26" s="9" t="s">
        <v>237</v>
      </c>
      <c r="B26" s="10" t="s">
        <v>257</v>
      </c>
      <c r="C26" s="10" t="s">
        <v>268</v>
      </c>
      <c r="D26" s="10" t="s">
        <v>277</v>
      </c>
      <c r="E26" s="10" t="s">
        <v>270</v>
      </c>
      <c r="F26" s="10" t="s">
        <v>268</v>
      </c>
      <c r="G26" s="10" t="s">
        <v>269</v>
      </c>
      <c r="H26" s="10" t="s">
        <v>367</v>
      </c>
      <c r="I26" s="10" t="s">
        <v>278</v>
      </c>
      <c r="J26" s="49">
        <f t="shared" si="0"/>
        <v>-471606.63058</v>
      </c>
      <c r="K26" s="70">
        <f t="shared" si="0"/>
        <v>24874.6</v>
      </c>
      <c r="L26" s="70">
        <f t="shared" si="0"/>
        <v>23173.1</v>
      </c>
      <c r="M26" s="62"/>
    </row>
    <row r="27" spans="1:13" ht="25.5">
      <c r="A27" s="9" t="s">
        <v>358</v>
      </c>
      <c r="B27" s="10" t="s">
        <v>257</v>
      </c>
      <c r="C27" s="10" t="s">
        <v>268</v>
      </c>
      <c r="D27" s="10" t="s">
        <v>277</v>
      </c>
      <c r="E27" s="10" t="s">
        <v>270</v>
      </c>
      <c r="F27" s="10" t="s">
        <v>268</v>
      </c>
      <c r="G27" s="10" t="s">
        <v>272</v>
      </c>
      <c r="H27" s="10" t="s">
        <v>367</v>
      </c>
      <c r="I27" s="10" t="s">
        <v>278</v>
      </c>
      <c r="J27" s="44">
        <f>-(463537.15783+J19+J43)</f>
        <v>-471606.63058</v>
      </c>
      <c r="K27" s="230">
        <v>24874.6</v>
      </c>
      <c r="L27" s="70">
        <v>23173.1</v>
      </c>
      <c r="M27" s="62"/>
    </row>
    <row r="28" spans="1:13" ht="12.75">
      <c r="A28" s="9" t="s">
        <v>238</v>
      </c>
      <c r="B28" s="10" t="s">
        <v>257</v>
      </c>
      <c r="C28" s="10" t="s">
        <v>268</v>
      </c>
      <c r="D28" s="10" t="s">
        <v>277</v>
      </c>
      <c r="E28" s="10" t="s">
        <v>269</v>
      </c>
      <c r="F28" s="10" t="s">
        <v>269</v>
      </c>
      <c r="G28" s="10" t="s">
        <v>269</v>
      </c>
      <c r="H28" s="10" t="s">
        <v>367</v>
      </c>
      <c r="I28" s="10" t="s">
        <v>279</v>
      </c>
      <c r="J28" s="49">
        <f aca="true" t="shared" si="1" ref="J28:L30">J29</f>
        <v>542150.86756</v>
      </c>
      <c r="K28" s="70">
        <f t="shared" si="1"/>
        <v>28600</v>
      </c>
      <c r="L28" s="70">
        <f t="shared" si="1"/>
        <v>25809.9</v>
      </c>
      <c r="M28" s="62"/>
    </row>
    <row r="29" spans="1:13" ht="12.75">
      <c r="A29" s="9" t="s">
        <v>239</v>
      </c>
      <c r="B29" s="10" t="s">
        <v>257</v>
      </c>
      <c r="C29" s="10" t="s">
        <v>268</v>
      </c>
      <c r="D29" s="10" t="s">
        <v>277</v>
      </c>
      <c r="E29" s="10" t="s">
        <v>270</v>
      </c>
      <c r="F29" s="10" t="s">
        <v>269</v>
      </c>
      <c r="G29" s="10" t="s">
        <v>269</v>
      </c>
      <c r="H29" s="10" t="s">
        <v>367</v>
      </c>
      <c r="I29" s="10" t="s">
        <v>279</v>
      </c>
      <c r="J29" s="49">
        <f t="shared" si="1"/>
        <v>542150.86756</v>
      </c>
      <c r="K29" s="70">
        <f t="shared" si="1"/>
        <v>28600</v>
      </c>
      <c r="L29" s="70">
        <f t="shared" si="1"/>
        <v>25809.9</v>
      </c>
      <c r="M29" s="62"/>
    </row>
    <row r="30" spans="1:13" ht="25.5">
      <c r="A30" s="9" t="s">
        <v>240</v>
      </c>
      <c r="B30" s="10" t="s">
        <v>257</v>
      </c>
      <c r="C30" s="10" t="s">
        <v>268</v>
      </c>
      <c r="D30" s="10" t="s">
        <v>277</v>
      </c>
      <c r="E30" s="10" t="s">
        <v>270</v>
      </c>
      <c r="F30" s="10" t="s">
        <v>268</v>
      </c>
      <c r="G30" s="10" t="s">
        <v>269</v>
      </c>
      <c r="H30" s="10" t="s">
        <v>367</v>
      </c>
      <c r="I30" s="10" t="s">
        <v>280</v>
      </c>
      <c r="J30" s="49">
        <f t="shared" si="1"/>
        <v>542150.86756</v>
      </c>
      <c r="K30" s="70">
        <f t="shared" si="1"/>
        <v>28600</v>
      </c>
      <c r="L30" s="70">
        <f t="shared" si="1"/>
        <v>25809.9</v>
      </c>
      <c r="M30" s="62"/>
    </row>
    <row r="31" spans="1:13" ht="25.5">
      <c r="A31" s="9" t="s">
        <v>359</v>
      </c>
      <c r="B31" s="10" t="s">
        <v>257</v>
      </c>
      <c r="C31" s="10" t="s">
        <v>268</v>
      </c>
      <c r="D31" s="10" t="s">
        <v>277</v>
      </c>
      <c r="E31" s="10" t="s">
        <v>270</v>
      </c>
      <c r="F31" s="10" t="s">
        <v>268</v>
      </c>
      <c r="G31" s="10" t="s">
        <v>272</v>
      </c>
      <c r="H31" s="10" t="s">
        <v>367</v>
      </c>
      <c r="I31" s="10" t="s">
        <v>280</v>
      </c>
      <c r="J31" s="44">
        <f>542150.86756-J16-J21-J36-J40</f>
        <v>542150.86756</v>
      </c>
      <c r="K31" s="230">
        <v>28600</v>
      </c>
      <c r="L31" s="70">
        <v>25809.9</v>
      </c>
      <c r="M31" s="62"/>
    </row>
    <row r="32" spans="1:13" s="2" customFormat="1" ht="25.5">
      <c r="A32" s="7" t="s">
        <v>241</v>
      </c>
      <c r="B32" s="8" t="s">
        <v>257</v>
      </c>
      <c r="C32" s="8" t="s">
        <v>268</v>
      </c>
      <c r="D32" s="8" t="s">
        <v>281</v>
      </c>
      <c r="E32" s="8" t="s">
        <v>269</v>
      </c>
      <c r="F32" s="8" t="s">
        <v>269</v>
      </c>
      <c r="G32" s="8" t="s">
        <v>269</v>
      </c>
      <c r="H32" s="8" t="s">
        <v>367</v>
      </c>
      <c r="I32" s="8" t="s">
        <v>257</v>
      </c>
      <c r="J32" s="48">
        <f>J33+J36+J39</f>
        <v>0</v>
      </c>
      <c r="K32" s="230">
        <f>IF(J32&gt;=0,J32,J32)</f>
        <v>0</v>
      </c>
      <c r="L32" s="70">
        <f>L33+L36+L39</f>
        <v>0</v>
      </c>
      <c r="M32" s="63"/>
    </row>
    <row r="33" spans="1:13" s="2" customFormat="1" ht="38.25">
      <c r="A33" s="7" t="s">
        <v>242</v>
      </c>
      <c r="B33" s="8" t="s">
        <v>257</v>
      </c>
      <c r="C33" s="8" t="s">
        <v>268</v>
      </c>
      <c r="D33" s="8" t="s">
        <v>281</v>
      </c>
      <c r="E33" s="8" t="s">
        <v>268</v>
      </c>
      <c r="F33" s="8" t="s">
        <v>269</v>
      </c>
      <c r="G33" s="8" t="s">
        <v>269</v>
      </c>
      <c r="H33" s="8" t="s">
        <v>367</v>
      </c>
      <c r="I33" s="8" t="s">
        <v>257</v>
      </c>
      <c r="J33" s="48">
        <f>J34</f>
        <v>0</v>
      </c>
      <c r="K33" s="230">
        <f>IF(J33&gt;=0,J33,-J33)</f>
        <v>0</v>
      </c>
      <c r="L33" s="70">
        <f>L34</f>
        <v>0</v>
      </c>
      <c r="M33" s="63"/>
    </row>
    <row r="34" spans="1:13" ht="38.25">
      <c r="A34" s="9" t="s">
        <v>243</v>
      </c>
      <c r="B34" s="10" t="s">
        <v>257</v>
      </c>
      <c r="C34" s="10" t="s">
        <v>268</v>
      </c>
      <c r="D34" s="10" t="s">
        <v>281</v>
      </c>
      <c r="E34" s="10" t="s">
        <v>268</v>
      </c>
      <c r="F34" s="10" t="s">
        <v>269</v>
      </c>
      <c r="G34" s="10" t="s">
        <v>269</v>
      </c>
      <c r="H34" s="10" t="s">
        <v>367</v>
      </c>
      <c r="I34" s="10" t="s">
        <v>282</v>
      </c>
      <c r="J34" s="49">
        <f>J35</f>
        <v>0</v>
      </c>
      <c r="K34" s="230">
        <f>IF(J34&gt;=0,J34,-J34)</f>
        <v>0</v>
      </c>
      <c r="L34" s="70">
        <f>L35</f>
        <v>0</v>
      </c>
      <c r="M34" s="62"/>
    </row>
    <row r="35" spans="1:13" ht="38.25">
      <c r="A35" s="9" t="s">
        <v>244</v>
      </c>
      <c r="B35" s="10" t="s">
        <v>257</v>
      </c>
      <c r="C35" s="10" t="s">
        <v>268</v>
      </c>
      <c r="D35" s="10" t="s">
        <v>281</v>
      </c>
      <c r="E35" s="10" t="s">
        <v>268</v>
      </c>
      <c r="F35" s="10" t="s">
        <v>269</v>
      </c>
      <c r="G35" s="10" t="s">
        <v>272</v>
      </c>
      <c r="H35" s="10" t="s">
        <v>367</v>
      </c>
      <c r="I35" s="10" t="s">
        <v>282</v>
      </c>
      <c r="J35" s="44">
        <v>0</v>
      </c>
      <c r="K35" s="230">
        <f>IF(J35&gt;=0,J35,-J35)</f>
        <v>0</v>
      </c>
      <c r="L35" s="70">
        <v>0</v>
      </c>
      <c r="M35" s="62"/>
    </row>
    <row r="36" spans="1:13" s="2" customFormat="1" ht="25.5">
      <c r="A36" s="7" t="s">
        <v>245</v>
      </c>
      <c r="B36" s="8" t="s">
        <v>257</v>
      </c>
      <c r="C36" s="8" t="s">
        <v>268</v>
      </c>
      <c r="D36" s="8" t="s">
        <v>281</v>
      </c>
      <c r="E36" s="8" t="s">
        <v>283</v>
      </c>
      <c r="F36" s="8" t="s">
        <v>269</v>
      </c>
      <c r="G36" s="8" t="s">
        <v>269</v>
      </c>
      <c r="H36" s="8" t="s">
        <v>367</v>
      </c>
      <c r="I36" s="8" t="s">
        <v>257</v>
      </c>
      <c r="J36" s="48">
        <f>J37</f>
        <v>0</v>
      </c>
      <c r="K36" s="230">
        <f>IF(J36&gt;=0,J36,J36)</f>
        <v>0</v>
      </c>
      <c r="L36" s="70">
        <f>L37</f>
        <v>0</v>
      </c>
      <c r="M36" s="63"/>
    </row>
    <row r="37" spans="1:13" ht="76.5">
      <c r="A37" s="9" t="s">
        <v>427</v>
      </c>
      <c r="B37" s="10" t="s">
        <v>257</v>
      </c>
      <c r="C37" s="10" t="s">
        <v>268</v>
      </c>
      <c r="D37" s="10" t="s">
        <v>281</v>
      </c>
      <c r="E37" s="10" t="s">
        <v>283</v>
      </c>
      <c r="F37" s="10" t="s">
        <v>269</v>
      </c>
      <c r="G37" s="10" t="s">
        <v>269</v>
      </c>
      <c r="H37" s="10" t="s">
        <v>367</v>
      </c>
      <c r="I37" s="10" t="s">
        <v>274</v>
      </c>
      <c r="J37" s="49">
        <f>J38</f>
        <v>0</v>
      </c>
      <c r="K37" s="230">
        <f aca="true" t="shared" si="2" ref="K37:K46">IF(J37&gt;=0,J37,-J37)</f>
        <v>0</v>
      </c>
      <c r="L37" s="70">
        <f>L38</f>
        <v>0</v>
      </c>
      <c r="M37" s="62"/>
    </row>
    <row r="38" spans="1:13" ht="79.5" customHeight="1">
      <c r="A38" s="9" t="s">
        <v>428</v>
      </c>
      <c r="B38" s="10" t="s">
        <v>257</v>
      </c>
      <c r="C38" s="10" t="s">
        <v>268</v>
      </c>
      <c r="D38" s="10" t="s">
        <v>281</v>
      </c>
      <c r="E38" s="10" t="s">
        <v>283</v>
      </c>
      <c r="F38" s="10" t="s">
        <v>269</v>
      </c>
      <c r="G38" s="10" t="s">
        <v>272</v>
      </c>
      <c r="H38" s="10" t="s">
        <v>367</v>
      </c>
      <c r="I38" s="10" t="s">
        <v>275</v>
      </c>
      <c r="J38" s="45">
        <v>0</v>
      </c>
      <c r="K38" s="230">
        <f t="shared" si="2"/>
        <v>0</v>
      </c>
      <c r="L38" s="70">
        <v>0</v>
      </c>
      <c r="M38" s="62"/>
    </row>
    <row r="39" spans="1:13" s="2" customFormat="1" ht="29.25" customHeight="1">
      <c r="A39" s="7" t="s">
        <v>247</v>
      </c>
      <c r="B39" s="8" t="s">
        <v>257</v>
      </c>
      <c r="C39" s="8" t="s">
        <v>268</v>
      </c>
      <c r="D39" s="8" t="s">
        <v>281</v>
      </c>
      <c r="E39" s="8" t="s">
        <v>277</v>
      </c>
      <c r="F39" s="8" t="s">
        <v>269</v>
      </c>
      <c r="G39" s="8" t="s">
        <v>269</v>
      </c>
      <c r="H39" s="8" t="s">
        <v>367</v>
      </c>
      <c r="I39" s="8" t="s">
        <v>257</v>
      </c>
      <c r="J39" s="48">
        <f>J40+J43</f>
        <v>0</v>
      </c>
      <c r="K39" s="230">
        <f t="shared" si="2"/>
        <v>0</v>
      </c>
      <c r="L39" s="70">
        <f>L40+L43</f>
        <v>0</v>
      </c>
      <c r="M39" s="63"/>
    </row>
    <row r="40" spans="1:13" ht="25.5">
      <c r="A40" s="9" t="s">
        <v>248</v>
      </c>
      <c r="B40" s="10" t="s">
        <v>257</v>
      </c>
      <c r="C40" s="10" t="s">
        <v>268</v>
      </c>
      <c r="D40" s="10" t="s">
        <v>281</v>
      </c>
      <c r="E40" s="10" t="s">
        <v>277</v>
      </c>
      <c r="F40" s="10" t="s">
        <v>269</v>
      </c>
      <c r="G40" s="10" t="s">
        <v>269</v>
      </c>
      <c r="H40" s="10" t="s">
        <v>367</v>
      </c>
      <c r="I40" s="10" t="s">
        <v>258</v>
      </c>
      <c r="J40" s="49">
        <f>J41+J42</f>
        <v>0</v>
      </c>
      <c r="K40" s="230">
        <f t="shared" si="2"/>
        <v>0</v>
      </c>
      <c r="L40" s="70">
        <f>L41+L42</f>
        <v>0</v>
      </c>
      <c r="M40" s="62"/>
    </row>
    <row r="41" spans="1:13" ht="38.25">
      <c r="A41" s="9" t="s">
        <v>361</v>
      </c>
      <c r="B41" s="10" t="s">
        <v>257</v>
      </c>
      <c r="C41" s="10" t="s">
        <v>268</v>
      </c>
      <c r="D41" s="10" t="s">
        <v>281</v>
      </c>
      <c r="E41" s="10" t="s">
        <v>277</v>
      </c>
      <c r="F41" s="10" t="s">
        <v>268</v>
      </c>
      <c r="G41" s="10" t="s">
        <v>272</v>
      </c>
      <c r="H41" s="10" t="s">
        <v>367</v>
      </c>
      <c r="I41" s="10" t="s">
        <v>284</v>
      </c>
      <c r="J41" s="49">
        <v>0</v>
      </c>
      <c r="K41" s="230">
        <f t="shared" si="2"/>
        <v>0</v>
      </c>
      <c r="L41" s="70">
        <v>0</v>
      </c>
      <c r="M41" s="62"/>
    </row>
    <row r="42" spans="1:13" ht="54.75" customHeight="1">
      <c r="A42" s="9" t="s">
        <v>362</v>
      </c>
      <c r="B42" s="10" t="s">
        <v>257</v>
      </c>
      <c r="C42" s="10" t="s">
        <v>268</v>
      </c>
      <c r="D42" s="10" t="s">
        <v>281</v>
      </c>
      <c r="E42" s="10" t="s">
        <v>277</v>
      </c>
      <c r="F42" s="10" t="s">
        <v>270</v>
      </c>
      <c r="G42" s="10" t="s">
        <v>272</v>
      </c>
      <c r="H42" s="10" t="s">
        <v>367</v>
      </c>
      <c r="I42" s="10" t="s">
        <v>284</v>
      </c>
      <c r="J42" s="44">
        <v>0</v>
      </c>
      <c r="K42" s="230">
        <f t="shared" si="2"/>
        <v>0</v>
      </c>
      <c r="L42" s="70">
        <v>0</v>
      </c>
      <c r="M42" s="62"/>
    </row>
    <row r="43" spans="1:13" ht="25.5">
      <c r="A43" s="9" t="s">
        <v>249</v>
      </c>
      <c r="B43" s="10" t="s">
        <v>257</v>
      </c>
      <c r="C43" s="10" t="s">
        <v>268</v>
      </c>
      <c r="D43" s="10" t="s">
        <v>281</v>
      </c>
      <c r="E43" s="10" t="s">
        <v>277</v>
      </c>
      <c r="F43" s="10" t="s">
        <v>269</v>
      </c>
      <c r="G43" s="10" t="s">
        <v>269</v>
      </c>
      <c r="H43" s="10" t="s">
        <v>367</v>
      </c>
      <c r="I43" s="10" t="s">
        <v>279</v>
      </c>
      <c r="J43" s="49">
        <f>J44+J45</f>
        <v>0</v>
      </c>
      <c r="K43" s="230">
        <f t="shared" si="2"/>
        <v>0</v>
      </c>
      <c r="L43" s="70">
        <f>L44+L45</f>
        <v>0</v>
      </c>
      <c r="M43" s="62"/>
    </row>
    <row r="44" spans="1:13" ht="38.25">
      <c r="A44" s="9" t="s">
        <v>363</v>
      </c>
      <c r="B44" s="10" t="s">
        <v>257</v>
      </c>
      <c r="C44" s="10" t="s">
        <v>268</v>
      </c>
      <c r="D44" s="10" t="s">
        <v>281</v>
      </c>
      <c r="E44" s="10" t="s">
        <v>277</v>
      </c>
      <c r="F44" s="10" t="s">
        <v>268</v>
      </c>
      <c r="G44" s="10" t="s">
        <v>272</v>
      </c>
      <c r="H44" s="10" t="s">
        <v>367</v>
      </c>
      <c r="I44" s="10" t="s">
        <v>285</v>
      </c>
      <c r="J44" s="49">
        <v>0</v>
      </c>
      <c r="K44" s="230">
        <f t="shared" si="2"/>
        <v>0</v>
      </c>
      <c r="L44" s="70">
        <v>0</v>
      </c>
      <c r="M44" s="62"/>
    </row>
    <row r="45" spans="1:13" ht="51">
      <c r="A45" s="9" t="s">
        <v>364</v>
      </c>
      <c r="B45" s="10" t="s">
        <v>257</v>
      </c>
      <c r="C45" s="10" t="s">
        <v>268</v>
      </c>
      <c r="D45" s="10" t="s">
        <v>281</v>
      </c>
      <c r="E45" s="10" t="s">
        <v>277</v>
      </c>
      <c r="F45" s="10" t="s">
        <v>270</v>
      </c>
      <c r="G45" s="10" t="s">
        <v>272</v>
      </c>
      <c r="H45" s="10" t="s">
        <v>367</v>
      </c>
      <c r="I45" s="10" t="s">
        <v>285</v>
      </c>
      <c r="J45" s="44">
        <v>0</v>
      </c>
      <c r="K45" s="230">
        <f t="shared" si="2"/>
        <v>0</v>
      </c>
      <c r="L45" s="70">
        <v>0</v>
      </c>
      <c r="M45" s="62"/>
    </row>
    <row r="46" spans="1:13" s="2" customFormat="1" ht="25.5">
      <c r="A46" s="7" t="s">
        <v>250</v>
      </c>
      <c r="B46" s="8" t="s">
        <v>257</v>
      </c>
      <c r="C46" s="8" t="s">
        <v>270</v>
      </c>
      <c r="D46" s="8" t="s">
        <v>269</v>
      </c>
      <c r="E46" s="8" t="s">
        <v>269</v>
      </c>
      <c r="F46" s="8" t="s">
        <v>269</v>
      </c>
      <c r="G46" s="8" t="s">
        <v>269</v>
      </c>
      <c r="H46" s="8" t="s">
        <v>367</v>
      </c>
      <c r="I46" s="8" t="s">
        <v>257</v>
      </c>
      <c r="J46" s="48">
        <v>0</v>
      </c>
      <c r="K46" s="230">
        <f t="shared" si="2"/>
        <v>0</v>
      </c>
      <c r="L46" s="70">
        <v>0</v>
      </c>
      <c r="M46" s="63"/>
    </row>
    <row r="47" spans="1:13" s="2" customFormat="1" ht="25.5">
      <c r="A47" s="7" t="s">
        <v>251</v>
      </c>
      <c r="B47" s="8" t="s">
        <v>257</v>
      </c>
      <c r="C47" s="8" t="s">
        <v>269</v>
      </c>
      <c r="D47" s="8" t="s">
        <v>269</v>
      </c>
      <c r="E47" s="8" t="s">
        <v>269</v>
      </c>
      <c r="F47" s="8" t="s">
        <v>269</v>
      </c>
      <c r="G47" s="8" t="s">
        <v>269</v>
      </c>
      <c r="H47" s="8" t="s">
        <v>367</v>
      </c>
      <c r="I47" s="8" t="s">
        <v>257</v>
      </c>
      <c r="J47" s="48">
        <f>J12+J46</f>
        <v>78613.70973000005</v>
      </c>
      <c r="K47" s="70">
        <f>K12+K46</f>
        <v>4596.9000000000015</v>
      </c>
      <c r="L47" s="70">
        <f>L12+L46</f>
        <v>2636.800000000003</v>
      </c>
      <c r="M47" s="63"/>
    </row>
    <row r="48" spans="1:13" s="15" customFormat="1" ht="12.75">
      <c r="A48" s="16"/>
      <c r="B48" s="16"/>
      <c r="C48" s="42"/>
      <c r="D48" s="42"/>
      <c r="E48" s="42"/>
      <c r="F48" s="42"/>
      <c r="G48" s="42"/>
      <c r="H48" s="42"/>
      <c r="I48" s="42"/>
      <c r="J48" s="43"/>
      <c r="K48" s="52"/>
      <c r="L48" s="56"/>
      <c r="M48" s="64"/>
    </row>
    <row r="49" spans="1:13" s="15" customFormat="1" ht="12.75">
      <c r="A49" s="16"/>
      <c r="B49" s="16"/>
      <c r="C49" s="42"/>
      <c r="D49" s="42"/>
      <c r="E49" s="42"/>
      <c r="F49" s="42"/>
      <c r="G49" s="42"/>
      <c r="H49" s="42"/>
      <c r="I49" s="42"/>
      <c r="J49" s="43"/>
      <c r="K49" s="52"/>
      <c r="L49" s="56"/>
      <c r="M49" s="64"/>
    </row>
    <row r="50" spans="1:13" s="15" customFormat="1" ht="12.75">
      <c r="A50" s="16"/>
      <c r="B50" s="16"/>
      <c r="C50" s="42"/>
      <c r="D50" s="42"/>
      <c r="E50" s="42"/>
      <c r="F50" s="42"/>
      <c r="G50" s="42"/>
      <c r="H50" s="42"/>
      <c r="I50" s="42"/>
      <c r="J50" s="43"/>
      <c r="K50" s="52"/>
      <c r="L50" s="56"/>
      <c r="M50" s="64"/>
    </row>
    <row r="51" spans="1:13" s="15" customFormat="1" ht="12.75">
      <c r="A51" s="16"/>
      <c r="B51" s="16"/>
      <c r="C51" s="42"/>
      <c r="D51" s="42"/>
      <c r="E51" s="42"/>
      <c r="F51" s="42"/>
      <c r="G51" s="42"/>
      <c r="H51" s="42"/>
      <c r="I51" s="42"/>
      <c r="J51" s="43"/>
      <c r="K51" s="52"/>
      <c r="L51" s="56"/>
      <c r="M51" s="64"/>
    </row>
    <row r="52" spans="1:13" s="15" customFormat="1" ht="12.75">
      <c r="A52" s="16"/>
      <c r="B52" s="16"/>
      <c r="C52" s="42"/>
      <c r="D52" s="42"/>
      <c r="E52" s="42"/>
      <c r="F52" s="42"/>
      <c r="G52" s="42"/>
      <c r="H52" s="42"/>
      <c r="I52" s="42"/>
      <c r="J52" s="43"/>
      <c r="K52" s="52"/>
      <c r="L52" s="56"/>
      <c r="M52" s="64"/>
    </row>
    <row r="53" spans="1:13" s="15" customFormat="1" ht="12.75">
      <c r="A53" s="16"/>
      <c r="B53" s="16"/>
      <c r="C53" s="42"/>
      <c r="D53" s="42"/>
      <c r="E53" s="42"/>
      <c r="F53" s="42"/>
      <c r="G53" s="42"/>
      <c r="H53" s="42"/>
      <c r="I53" s="42"/>
      <c r="J53" s="43"/>
      <c r="K53" s="52"/>
      <c r="L53" s="56"/>
      <c r="M53" s="64"/>
    </row>
    <row r="54" spans="1:13" s="15" customFormat="1" ht="12.75">
      <c r="A54" s="16"/>
      <c r="B54" s="16"/>
      <c r="C54" s="42"/>
      <c r="D54" s="42"/>
      <c r="E54" s="42"/>
      <c r="F54" s="42"/>
      <c r="G54" s="42"/>
      <c r="H54" s="42"/>
      <c r="I54" s="42"/>
      <c r="J54" s="43"/>
      <c r="K54" s="52"/>
      <c r="L54" s="56"/>
      <c r="M54" s="64"/>
    </row>
    <row r="55" ht="12.75">
      <c r="L55" s="57"/>
    </row>
    <row r="56" ht="12.75">
      <c r="L56" s="57"/>
    </row>
    <row r="57" ht="12.75">
      <c r="L57" s="57"/>
    </row>
  </sheetData>
  <sheetProtection/>
  <mergeCells count="7">
    <mergeCell ref="A10:A11"/>
    <mergeCell ref="A1:L1"/>
    <mergeCell ref="L10:L11"/>
    <mergeCell ref="J10:J11"/>
    <mergeCell ref="K10:K11"/>
    <mergeCell ref="B10:I10"/>
    <mergeCell ref="A5:L5"/>
  </mergeCells>
  <printOptions horizontalCentered="1"/>
  <pageMargins left="0.7874015748031497" right="0.5905511811023623" top="0.7874015748031497" bottom="0.5905511811023623" header="0.5118110236220472" footer="0.5118110236220472"/>
  <pageSetup fitToHeight="0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adm</cp:lastModifiedBy>
  <cp:lastPrinted>2013-06-13T12:55:04Z</cp:lastPrinted>
  <dcterms:created xsi:type="dcterms:W3CDTF">2009-03-17T06:26:50Z</dcterms:created>
  <dcterms:modified xsi:type="dcterms:W3CDTF">2013-06-13T12:55:12Z</dcterms:modified>
  <cp:category/>
  <cp:version/>
  <cp:contentType/>
  <cp:contentStatus/>
</cp:coreProperties>
</file>