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7935" activeTab="1"/>
  </bookViews>
  <sheets>
    <sheet name="прил.1" sheetId="1" r:id="rId1"/>
    <sheet name="прил.2" sheetId="2" r:id="rId2"/>
  </sheets>
  <definedNames>
    <definedName name="_xlnm.Print_Titles" localSheetId="0">'прил.1'!$9:$10</definedName>
    <definedName name="_xlnm.Print_Titles" localSheetId="1">'прил.2'!$9:$10</definedName>
    <definedName name="_xlnm.Print_Area" localSheetId="0">'прил.1'!$A$1:$E$30</definedName>
    <definedName name="_xlnm.Print_Area" localSheetId="1">'прил.2'!$A$1:$E$23</definedName>
  </definedNames>
  <calcPr fullCalcOnLoad="1"/>
</workbook>
</file>

<file path=xl/comments1.xml><?xml version="1.0" encoding="utf-8"?>
<comments xmlns="http://schemas.openxmlformats.org/spreadsheetml/2006/main">
  <authors>
    <author>Колаева</author>
  </authors>
  <commentList>
    <comment ref="A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<sst xmlns="http://schemas.openxmlformats.org/spreadsheetml/2006/main" count="60" uniqueCount="50">
  <si>
    <t>ДОХОДЫ ОТ ПРОДАЖИ МАТЕРИАЛЬНЫХ И НЕМАТЕРИАЛЬНЫХ АКТИВОВ</t>
  </si>
  <si>
    <t xml:space="preserve">ДОХОДЫ  ОТ  ОКАЗАНИЯ  ПЛАТНЫХ  УСЛУГ  (РАБОТ)  И  КОМПЕНСАЦИИ ЗАТРАТ ГОСУДАРСТВА
</t>
  </si>
  <si>
    <t>ПРОЧИЕ НЕНАЛОГОВЫЕ ДОХОДЫ</t>
  </si>
  <si>
    <t>НАЛОГОВЫЕ И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</si>
  <si>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</si>
  <si>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</si>
  <si>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</si>
  <si>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</si>
  <si>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</si>
  <si>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Культура, кинематография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</si>
  <si>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</si>
  <si>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</si>
  <si>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</si>
  <si>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Сумма</t>
  </si>
  <si>
    <t>Утверждено</t>
  </si>
  <si>
    <t>Исполнено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</si>
  <si>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</si>
  <si>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</si>
  <si>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</si>
  <si>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</si>
  <si>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</si>
  <si>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</si>
  <si>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</si>
  <si>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</si>
  <si>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</si>
  <si>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</si>
  <si>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</si>
  <si>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Результат исполнения бюджета (дефицит / профицит)</t>
  </si>
  <si>
    <t>х</t>
  </si>
  <si>
    <t>Всего доходов:</t>
  </si>
  <si>
    <t>Всего расходов:</t>
  </si>
  <si>
    <t>% исполнения</t>
  </si>
  <si>
    <t>Неисполненные назначения</t>
  </si>
  <si>
    <t>ВОЗВРАТ ОСТАТКОВ СУБСИДИЙ, СУБВЕНЦИЙ И ИНЫХ МЕЖБЮДЖЕТНЫХ ТРАНСФЕРТОВ.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</si>
  <si>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</si>
  <si>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субъектов Российской Федерации и муниципальных образований</t>
  </si>
  <si>
    <t>Кандалакшского района</t>
  </si>
  <si>
    <t>Наименование разделов</t>
  </si>
  <si>
    <t>Наименование доходов</t>
  </si>
  <si>
    <t>Приложение № 2</t>
  </si>
  <si>
    <t>сельское поселение Зареченск Кандалакшского района</t>
  </si>
  <si>
    <t>к Постановлению администрации муниципального образования</t>
  </si>
  <si>
    <t>Приложение № 1</t>
  </si>
  <si>
    <t xml:space="preserve">                                                                          ИСПОЛНЕНИЕ БЮДЖЕТА МУНИЦИПАЛЬНОГО ОБРАЗОВАНИЯ СЕЛЬСКОЕ ПОСЕЛЕНИЕ ЗАРЕЧЕНСК  </t>
  </si>
  <si>
    <t xml:space="preserve">                                                                 КАНДАЛАКШСКОГО РАЙОНА ПО ДОХОДАМ</t>
  </si>
  <si>
    <t xml:space="preserve">                                                                 КАНДАЛАКШСКОГО РАЙОНА ПО РАСХОДАМ</t>
  </si>
  <si>
    <t xml:space="preserve">от 02.10.2014 № 84 </t>
  </si>
  <si>
    <t xml:space="preserve">                                                                               за  9 месяцев  2014 года</t>
  </si>
  <si>
    <t xml:space="preserve">от 02.10.2014 №84 </t>
  </si>
  <si>
    <t>за  9 месяцев  2014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</si>
</sst>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.00_ ;[Red]\-#,##0.00\ "/>
    <numFmt numFmtId="166" formatCode="#,##0.0"/>
    <numFmt numFmtId="167" formatCode="#,##0_ ;[Red]\-#,##0\ "/>
    <numFmt numFmtId="168" formatCode="#,##0.0_ ;\-#,##0.0\ "/>
    <numFmt numFmtId="169" formatCode="0.0%"/>
    <numFmt numFmtId="170" formatCode="#,##0.000"/>
    <numFmt numFmtId="171" formatCode="#,##0.0000000"/>
    <numFmt numFmtId="172" formatCode="_-* #.##0,_р_._-;\-* #,##0_р_._-;_-* &quot;-&quot;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8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b/>
      <sz val="8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vertical="top"/>
    </xf>
    <xf numFmtId="169" fontId="4" fillId="0" borderId="0" xfId="0" applyNumberFormat="1" applyFont="1" applyFill="1" applyAlignment="1">
      <alignment horizontal="right" vertical="top"/>
    </xf>
    <xf numFmtId="0" fontId="4" fillId="0" borderId="0" xfId="0" applyFont="1" applyAlignment="1">
      <alignment/>
    </xf>
    <xf numFmtId="0" fontId="4" fillId="18" borderId="10" xfId="0" applyFont="1" applyFill="1" applyBorder="1" applyAlignment="1">
      <alignment horizontal="center" vertical="top" wrapText="1"/>
    </xf>
    <xf numFmtId="166" fontId="4" fillId="0" borderId="0" xfId="0" applyNumberFormat="1" applyFont="1" applyAlignment="1">
      <alignment horizontal="center" vertical="top" wrapText="1"/>
    </xf>
    <xf numFmtId="166" fontId="4" fillId="18" borderId="10" xfId="0" applyNumberFormat="1" applyFont="1" applyFill="1" applyBorder="1" applyAlignment="1">
      <alignment horizontal="center" vertical="top" wrapText="1"/>
    </xf>
    <xf numFmtId="0" fontId="3" fillId="19" borderId="10" xfId="0" applyFont="1" applyFill="1" applyBorder="1" applyAlignment="1">
      <alignment vertical="top" wrapText="1"/>
    </xf>
    <xf numFmtId="0" fontId="4" fillId="19" borderId="0" xfId="0" applyFont="1" applyFill="1" applyAlignment="1">
      <alignment/>
    </xf>
    <xf numFmtId="0" fontId="3" fillId="19" borderId="0" xfId="0" applyFont="1" applyFill="1" applyAlignment="1">
      <alignment/>
    </xf>
    <xf numFmtId="14" fontId="4" fillId="0" borderId="0" xfId="0" applyNumberFormat="1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/>
    </xf>
    <xf numFmtId="0" fontId="23" fillId="18" borderId="0" xfId="0" applyFont="1" applyFill="1" applyAlignment="1">
      <alignment horizontal="right" vertical="top" wrapText="1"/>
    </xf>
    <xf numFmtId="0" fontId="23" fillId="18" borderId="0" xfId="0" applyFont="1" applyFill="1" applyAlignment="1">
      <alignment horizontal="right" vertical="top"/>
    </xf>
    <xf numFmtId="0" fontId="24" fillId="18" borderId="0" xfId="0" applyFont="1" applyFill="1" applyAlignment="1">
      <alignment horizontal="right" vertical="top" wrapText="1"/>
    </xf>
    <xf numFmtId="0" fontId="25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15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NumberFormat="1" applyFont="1" applyFill="1" applyBorder="1" applyAlignment="1">
      <alignment horizontal="left" vertical="top" wrapText="1"/>
    </xf>
    <xf numFmtId="166" fontId="4" fillId="0" borderId="10" xfId="0" applyNumberFormat="1" applyFont="1" applyFill="1" applyBorder="1" applyAlignment="1">
      <alignment horizontal="center" vertical="top"/>
    </xf>
    <xf numFmtId="166" fontId="4" fillId="0" borderId="10" xfId="0" applyNumberFormat="1" applyFont="1" applyFill="1" applyBorder="1" applyAlignment="1">
      <alignment horizontal="center" vertical="top" shrinkToFit="1"/>
    </xf>
    <xf numFmtId="169" fontId="4" fillId="0" borderId="10" xfId="0" applyNumberFormat="1" applyFont="1" applyFill="1" applyBorder="1" applyAlignment="1">
      <alignment horizontal="center" vertical="top" shrinkToFit="1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66" fontId="4" fillId="0" borderId="12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right" vertical="top" wrapText="1"/>
    </xf>
    <xf numFmtId="166" fontId="3" fillId="0" borderId="10" xfId="0" applyNumberFormat="1" applyFont="1" applyFill="1" applyBorder="1" applyAlignment="1">
      <alignment horizontal="center" vertical="top" shrinkToFit="1"/>
    </xf>
    <xf numFmtId="169" fontId="3" fillId="0" borderId="10" xfId="0" applyNumberFormat="1" applyFont="1" applyFill="1" applyBorder="1" applyAlignment="1">
      <alignment horizontal="center" vertical="top" shrinkToFit="1"/>
    </xf>
    <xf numFmtId="166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 shrinkToFit="1"/>
    </xf>
    <xf numFmtId="169" fontId="4" fillId="0" borderId="10" xfId="0" applyNumberFormat="1" applyFont="1" applyFill="1" applyBorder="1" applyAlignment="1">
      <alignment horizontal="center" vertical="center" shrinkToFit="1"/>
    </xf>
    <xf numFmtId="166" fontId="0" fillId="0" borderId="10" xfId="0" applyNumberFormat="1" applyFont="1" applyBorder="1" applyAlignment="1">
      <alignment horizontal="center" vertical="center"/>
    </xf>
    <xf numFmtId="166" fontId="0" fillId="15" borderId="10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 shrinkToFit="1"/>
    </xf>
    <xf numFmtId="169" fontId="3" fillId="0" borderId="10" xfId="0" applyNumberFormat="1" applyFont="1" applyFill="1" applyBorder="1" applyAlignment="1">
      <alignment horizontal="center" vertical="center" shrinkToFit="1"/>
    </xf>
    <xf numFmtId="4" fontId="3" fillId="0" borderId="0" xfId="0" applyNumberFormat="1" applyFont="1" applyFill="1" applyBorder="1" applyAlignment="1">
      <alignment horizontal="center" vertical="center" shrinkToFit="1"/>
    </xf>
    <xf numFmtId="10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169" fontId="4" fillId="0" borderId="0" xfId="0" applyNumberFormat="1" applyFont="1" applyFill="1" applyAlignment="1">
      <alignment horizontal="center" vertical="center"/>
    </xf>
    <xf numFmtId="0" fontId="23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3" fillId="18" borderId="10" xfId="0" applyFont="1" applyFill="1" applyBorder="1" applyAlignment="1">
      <alignment horizontal="center" vertical="top" wrapText="1"/>
    </xf>
    <xf numFmtId="166" fontId="3" fillId="18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view="pageBreakPreview" zoomScaleSheetLayoutView="100" workbookViewId="0" topLeftCell="A1">
      <selection activeCell="G24" sqref="G24"/>
    </sheetView>
  </sheetViews>
  <sheetFormatPr defaultColWidth="9.00390625" defaultRowHeight="12.75"/>
  <cols>
    <col min="1" max="1" width="69.625" style="2" customWidth="1"/>
    <col min="2" max="2" width="12.75390625" style="10" customWidth="1"/>
    <col min="3" max="3" width="14.25390625" style="10" customWidth="1"/>
    <col min="4" max="4" width="10.25390625" style="10" customWidth="1"/>
    <col min="5" max="5" width="11.25390625" style="5" customWidth="1"/>
    <col min="6" max="16384" width="9.125" style="2" customWidth="1"/>
  </cols>
  <sheetData>
    <row r="1" spans="1:5" ht="12.75">
      <c r="A1" s="18"/>
      <c r="B1" s="18"/>
      <c r="C1" s="19"/>
      <c r="D1" s="19"/>
      <c r="E1" s="59" t="s">
        <v>42</v>
      </c>
    </row>
    <row r="2" spans="1:5" ht="12.75">
      <c r="A2" s="18"/>
      <c r="B2" s="18"/>
      <c r="C2" s="19"/>
      <c r="D2" s="19"/>
      <c r="E2" s="59" t="s">
        <v>41</v>
      </c>
    </row>
    <row r="3" spans="1:5" ht="12.75">
      <c r="A3" s="20"/>
      <c r="B3" s="20"/>
      <c r="C3" s="20"/>
      <c r="D3" s="19"/>
      <c r="E3" s="17" t="s">
        <v>36</v>
      </c>
    </row>
    <row r="4" spans="1:5" ht="12.75">
      <c r="A4" s="60"/>
      <c r="B4" s="60"/>
      <c r="E4" s="59" t="s">
        <v>40</v>
      </c>
    </row>
    <row r="5" spans="1:5" ht="12.75">
      <c r="A5" s="1"/>
      <c r="B5" s="1"/>
      <c r="E5" s="59" t="s">
        <v>46</v>
      </c>
    </row>
    <row r="6" spans="1:5" ht="12.75">
      <c r="A6" s="30" t="s">
        <v>43</v>
      </c>
      <c r="E6" s="15"/>
    </row>
    <row r="7" spans="1:5" ht="12.75">
      <c r="A7" s="31" t="s">
        <v>44</v>
      </c>
      <c r="E7" s="15"/>
    </row>
    <row r="8" spans="1:5" ht="12.75">
      <c r="A8" s="61" t="s">
        <v>47</v>
      </c>
      <c r="B8" s="61"/>
      <c r="C8" s="61"/>
      <c r="D8" s="61"/>
      <c r="E8" s="61"/>
    </row>
    <row r="9" spans="1:23" s="1" customFormat="1" ht="27.75" customHeight="1">
      <c r="A9" s="62" t="s">
        <v>38</v>
      </c>
      <c r="B9" s="63" t="s">
        <v>14</v>
      </c>
      <c r="C9" s="63" t="s">
        <v>15</v>
      </c>
      <c r="D9" s="62" t="s">
        <v>32</v>
      </c>
      <c r="E9" s="6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5" s="4" customFormat="1" ht="25.5">
      <c r="A10" s="62"/>
      <c r="B10" s="63"/>
      <c r="C10" s="63"/>
      <c r="D10" s="11" t="s">
        <v>13</v>
      </c>
      <c r="E10" s="9" t="s">
        <v>31</v>
      </c>
    </row>
    <row r="11" spans="1:6" ht="12.75">
      <c r="A11" s="32" t="s">
        <v>3</v>
      </c>
      <c r="B11" s="33">
        <f>B12+B14+B17+B18+B19+B20</f>
        <v>1904.9</v>
      </c>
      <c r="C11" s="33">
        <f>C12+C14+C17+C18+C19+C20</f>
        <v>1408.8</v>
      </c>
      <c r="D11" s="34">
        <f>B11-C11</f>
        <v>496.10000000000014</v>
      </c>
      <c r="E11" s="35">
        <f>IF(B11&gt;0,C11/B11,"х")</f>
        <v>0.7395663814373458</v>
      </c>
      <c r="F11" s="2">
        <v>1000</v>
      </c>
    </row>
    <row r="12" spans="1:5" ht="12.75">
      <c r="A12" s="32" t="s">
        <v>16</v>
      </c>
      <c r="B12" s="33">
        <f>B13</f>
        <v>1017.9</v>
      </c>
      <c r="C12" s="33">
        <f>C13</f>
        <v>772.5</v>
      </c>
      <c r="D12" s="34">
        <f aca="true" t="shared" si="0" ref="D12:D25">B12-C12</f>
        <v>245.39999999999998</v>
      </c>
      <c r="E12" s="35">
        <f aca="true" t="shared" si="1" ref="E12:E24">IF(B12&gt;0,C12/B12,"х")</f>
        <v>0.7589154140878279</v>
      </c>
    </row>
    <row r="13" spans="1:5" ht="12.75">
      <c r="A13" s="32" t="s">
        <v>17</v>
      </c>
      <c r="B13" s="33">
        <v>1017.9</v>
      </c>
      <c r="C13" s="33">
        <v>772.5</v>
      </c>
      <c r="D13" s="34">
        <f t="shared" si="0"/>
        <v>245.39999999999998</v>
      </c>
      <c r="E13" s="35">
        <f t="shared" si="1"/>
        <v>0.7589154140878279</v>
      </c>
    </row>
    <row r="14" spans="1:5" ht="12.75">
      <c r="A14" s="32" t="s">
        <v>18</v>
      </c>
      <c r="B14" s="33">
        <f>B15+B16</f>
        <v>154</v>
      </c>
      <c r="C14" s="33">
        <f>C15+C16</f>
        <v>57.599999999999994</v>
      </c>
      <c r="D14" s="34">
        <f t="shared" si="0"/>
        <v>96.4</v>
      </c>
      <c r="E14" s="35">
        <f t="shared" si="1"/>
        <v>0.374025974025974</v>
      </c>
    </row>
    <row r="15" spans="1:5" ht="12.75">
      <c r="A15" s="32" t="s">
        <v>19</v>
      </c>
      <c r="B15" s="33">
        <v>85</v>
      </c>
      <c r="C15" s="33">
        <v>9.8</v>
      </c>
      <c r="D15" s="34">
        <f t="shared" si="0"/>
        <v>75.2</v>
      </c>
      <c r="E15" s="35">
        <f t="shared" si="1"/>
        <v>0.11529411764705884</v>
      </c>
    </row>
    <row r="16" spans="1:5" ht="12.75">
      <c r="A16" s="32" t="s">
        <v>20</v>
      </c>
      <c r="B16" s="33">
        <v>69</v>
      </c>
      <c r="C16" s="33">
        <v>47.8</v>
      </c>
      <c r="D16" s="34">
        <f t="shared" si="0"/>
        <v>21.200000000000003</v>
      </c>
      <c r="E16" s="35">
        <f t="shared" si="1"/>
        <v>0.6927536231884057</v>
      </c>
    </row>
    <row r="17" spans="1:5" ht="25.5" customHeight="1">
      <c r="A17" s="36" t="s">
        <v>21</v>
      </c>
      <c r="B17" s="33">
        <v>730.2</v>
      </c>
      <c r="C17" s="33">
        <v>574.9</v>
      </c>
      <c r="D17" s="34">
        <f t="shared" si="0"/>
        <v>155.30000000000007</v>
      </c>
      <c r="E17" s="35">
        <f t="shared" si="1"/>
        <v>0.7873185428649684</v>
      </c>
    </row>
    <row r="18" spans="1:5" ht="25.5" customHeight="1">
      <c r="A18" s="37" t="s">
        <v>1</v>
      </c>
      <c r="B18" s="33">
        <v>0</v>
      </c>
      <c r="C18" s="33">
        <v>0</v>
      </c>
      <c r="D18" s="34">
        <f t="shared" si="0"/>
        <v>0</v>
      </c>
      <c r="E18" s="35" t="str">
        <f t="shared" si="1"/>
        <v>х</v>
      </c>
    </row>
    <row r="19" spans="1:5" ht="14.25" customHeight="1">
      <c r="A19" s="32" t="s">
        <v>0</v>
      </c>
      <c r="B19" s="33">
        <v>2.8</v>
      </c>
      <c r="C19" s="33">
        <v>3.8</v>
      </c>
      <c r="D19" s="34">
        <f>B19-C19</f>
        <v>-1</v>
      </c>
      <c r="E19" s="35">
        <f t="shared" si="1"/>
        <v>1.3571428571428572</v>
      </c>
    </row>
    <row r="20" spans="1:5" ht="13.5" customHeight="1">
      <c r="A20" s="32" t="s">
        <v>2</v>
      </c>
      <c r="B20" s="33">
        <v>0</v>
      </c>
      <c r="C20" s="33">
        <v>0</v>
      </c>
      <c r="D20" s="34">
        <f>B20-C20</f>
        <v>0</v>
      </c>
      <c r="E20" s="35" t="str">
        <f>IF(B20&gt;0,C20/B20,"х")</f>
        <v>х</v>
      </c>
    </row>
    <row r="21" spans="1:5" ht="12.75">
      <c r="A21" s="32" t="s">
        <v>22</v>
      </c>
      <c r="B21" s="33">
        <f>B22</f>
        <v>18856.3</v>
      </c>
      <c r="C21" s="33">
        <f>C22</f>
        <v>12776.599999999999</v>
      </c>
      <c r="D21" s="34">
        <f t="shared" si="0"/>
        <v>6079.700000000001</v>
      </c>
      <c r="E21" s="35">
        <f t="shared" si="1"/>
        <v>0.6775772553470193</v>
      </c>
    </row>
    <row r="22" spans="1:5" ht="27.75" customHeight="1">
      <c r="A22" s="32" t="s">
        <v>23</v>
      </c>
      <c r="B22" s="33">
        <f>B23+B24+B25+B26+B27</f>
        <v>18856.3</v>
      </c>
      <c r="C22" s="33">
        <f>C23+C24+C25+C26+C27</f>
        <v>12776.599999999999</v>
      </c>
      <c r="D22" s="34">
        <f>B22-C22</f>
        <v>6079.700000000001</v>
      </c>
      <c r="E22" s="35">
        <f t="shared" si="1"/>
        <v>0.6775772553470193</v>
      </c>
    </row>
    <row r="23" spans="1:5" ht="25.5">
      <c r="A23" s="32" t="s">
        <v>24</v>
      </c>
      <c r="B23" s="33">
        <v>9175</v>
      </c>
      <c r="C23" s="33">
        <v>8086.4</v>
      </c>
      <c r="D23" s="34">
        <f>B23-C23</f>
        <v>1088.6000000000004</v>
      </c>
      <c r="E23" s="35">
        <f t="shared" si="1"/>
        <v>0.8813514986376021</v>
      </c>
    </row>
    <row r="24" spans="1:5" ht="25.5">
      <c r="A24" s="32" t="s">
        <v>25</v>
      </c>
      <c r="B24" s="33">
        <v>9447.3</v>
      </c>
      <c r="C24" s="33">
        <v>4514.7</v>
      </c>
      <c r="D24" s="34">
        <f t="shared" si="0"/>
        <v>4932.599999999999</v>
      </c>
      <c r="E24" s="35">
        <f t="shared" si="1"/>
        <v>0.4778825696230669</v>
      </c>
    </row>
    <row r="25" spans="1:5" ht="25.5">
      <c r="A25" s="32" t="s">
        <v>35</v>
      </c>
      <c r="B25" s="33">
        <v>120.4</v>
      </c>
      <c r="C25" s="33">
        <v>90.2</v>
      </c>
      <c r="D25" s="34">
        <f t="shared" si="0"/>
        <v>30.200000000000003</v>
      </c>
      <c r="E25" s="35">
        <f>IF(B25&gt;0,C25/B25,"х")</f>
        <v>0.7491694352159468</v>
      </c>
    </row>
    <row r="26" spans="1:5" ht="12.75">
      <c r="A26" s="32" t="s">
        <v>26</v>
      </c>
      <c r="B26" s="33">
        <v>113.6</v>
      </c>
      <c r="C26" s="33">
        <v>85.3</v>
      </c>
      <c r="D26" s="34">
        <f>B26-C26</f>
        <v>28.299999999999997</v>
      </c>
      <c r="E26" s="35">
        <f>IF(B26&gt;0,C26/B26,"х")</f>
        <v>0.7508802816901409</v>
      </c>
    </row>
    <row r="27" spans="1:5" ht="27" customHeight="1">
      <c r="A27" s="32" t="s">
        <v>33</v>
      </c>
      <c r="B27" s="33">
        <v>0</v>
      </c>
      <c r="C27" s="33">
        <v>0</v>
      </c>
      <c r="D27" s="38">
        <f>B27-C27</f>
        <v>0</v>
      </c>
      <c r="E27" s="35" t="str">
        <f>IF(B27&gt;0,C27/B27,"х")</f>
        <v>х</v>
      </c>
    </row>
    <row r="28" spans="1:5" ht="27" customHeight="1">
      <c r="A28" s="32" t="s">
        <v>34</v>
      </c>
      <c r="B28" s="33">
        <v>0</v>
      </c>
      <c r="C28" s="33">
        <v>0</v>
      </c>
      <c r="D28" s="38">
        <f>B28-C28</f>
        <v>0</v>
      </c>
      <c r="E28" s="35" t="str">
        <f>IF(B28&gt;0,C28/B28,"х")</f>
        <v>х</v>
      </c>
    </row>
    <row r="29" spans="1:5" s="12" customFormat="1" ht="12.75">
      <c r="A29" s="39" t="s">
        <v>29</v>
      </c>
      <c r="B29" s="42">
        <f>B11+B21</f>
        <v>20761.2</v>
      </c>
      <c r="C29" s="42">
        <f>C11+C21</f>
        <v>14185.399999999998</v>
      </c>
      <c r="D29" s="40">
        <f>B29-C29</f>
        <v>6575.800000000003</v>
      </c>
      <c r="E29" s="41">
        <f>IF(B29&gt;0,C29/B29,"х")</f>
        <v>0.6832649365161936</v>
      </c>
    </row>
  </sheetData>
  <sheetProtection/>
  <mergeCells count="6">
    <mergeCell ref="A4:B4"/>
    <mergeCell ref="A8:E8"/>
    <mergeCell ref="D9:E9"/>
    <mergeCell ref="B9:B10"/>
    <mergeCell ref="C9:C10"/>
    <mergeCell ref="A9:A10"/>
  </mergeCells>
  <printOptions/>
  <pageMargins left="0.7874015748031497" right="0.3937007874015748" top="0.5905511811023623" bottom="0.5905511811023623" header="0.5118110236220472" footer="0.5118110236220472"/>
  <pageSetup fitToHeight="5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view="pageBreakPreview" zoomScaleSheetLayoutView="100" workbookViewId="0" topLeftCell="A1">
      <selection activeCell="G21" sqref="G21"/>
    </sheetView>
  </sheetViews>
  <sheetFormatPr defaultColWidth="9.00390625" defaultRowHeight="12.75" outlineLevelRow="4"/>
  <cols>
    <col min="1" max="1" width="66.25390625" style="3" customWidth="1"/>
    <col min="2" max="2" width="15.00390625" style="8" customWidth="1"/>
    <col min="3" max="3" width="14.75390625" style="8" customWidth="1"/>
    <col min="4" max="4" width="11.375" style="6" customWidth="1"/>
    <col min="5" max="5" width="14.00390625" style="7" customWidth="1"/>
    <col min="6" max="9" width="11.875" style="8" customWidth="1"/>
    <col min="10" max="16384" width="4.625" style="8" customWidth="1"/>
  </cols>
  <sheetData>
    <row r="1" spans="1:5" ht="12.75">
      <c r="A1" s="16"/>
      <c r="B1" s="16"/>
      <c r="C1" s="16"/>
      <c r="D1" s="17"/>
      <c r="E1" s="59" t="s">
        <v>39</v>
      </c>
    </row>
    <row r="2" spans="1:5" ht="12.75">
      <c r="A2" s="16"/>
      <c r="B2" s="16"/>
      <c r="C2" s="16"/>
      <c r="D2" s="16"/>
      <c r="E2" s="59" t="s">
        <v>41</v>
      </c>
    </row>
    <row r="3" spans="1:5" ht="12.75">
      <c r="A3" s="16"/>
      <c r="B3" s="16"/>
      <c r="C3" s="16"/>
      <c r="D3" s="16"/>
      <c r="E3" s="17" t="s">
        <v>36</v>
      </c>
    </row>
    <row r="4" spans="1:5" ht="12.75">
      <c r="A4" s="16"/>
      <c r="B4" s="16"/>
      <c r="C4" s="16"/>
      <c r="D4" s="16"/>
      <c r="E4" s="59" t="s">
        <v>40</v>
      </c>
    </row>
    <row r="5" spans="1:5" ht="12.75">
      <c r="A5" s="16"/>
      <c r="B5" s="16"/>
      <c r="C5" s="16"/>
      <c r="D5" s="16"/>
      <c r="E5" s="59" t="s">
        <v>48</v>
      </c>
    </row>
    <row r="6" spans="1:5" ht="12.75">
      <c r="A6" s="30" t="s">
        <v>43</v>
      </c>
      <c r="B6" s="21"/>
      <c r="C6" s="21"/>
      <c r="D6" s="21"/>
      <c r="E6" s="21"/>
    </row>
    <row r="7" spans="1:5" ht="12.75">
      <c r="A7" s="31" t="s">
        <v>45</v>
      </c>
      <c r="B7" s="21"/>
      <c r="C7" s="21"/>
      <c r="D7" s="21"/>
      <c r="E7" s="21"/>
    </row>
    <row r="8" spans="1:5" ht="12.75">
      <c r="A8" s="66" t="s">
        <v>49</v>
      </c>
      <c r="B8" s="66"/>
      <c r="C8" s="66"/>
      <c r="D8" s="66"/>
      <c r="E8" s="66"/>
    </row>
    <row r="9" spans="1:5" ht="26.25" customHeight="1">
      <c r="A9" s="64" t="s">
        <v>37</v>
      </c>
      <c r="B9" s="64" t="s">
        <v>14</v>
      </c>
      <c r="C9" s="64" t="s">
        <v>15</v>
      </c>
      <c r="D9" s="67" t="s">
        <v>32</v>
      </c>
      <c r="E9" s="68"/>
    </row>
    <row r="10" spans="1:5" ht="12.75">
      <c r="A10" s="65"/>
      <c r="B10" s="65"/>
      <c r="C10" s="65"/>
      <c r="D10" s="22" t="s">
        <v>13</v>
      </c>
      <c r="E10" s="23" t="s">
        <v>31</v>
      </c>
    </row>
    <row r="11" spans="1:5" ht="12.75" outlineLevel="1">
      <c r="A11" s="24" t="s">
        <v>4</v>
      </c>
      <c r="B11" s="48">
        <v>5834.9</v>
      </c>
      <c r="C11" s="49">
        <v>3498</v>
      </c>
      <c r="D11" s="49">
        <f aca="true" t="shared" si="0" ref="D11:D20">B11-C11</f>
        <v>2336.8999999999996</v>
      </c>
      <c r="E11" s="50">
        <f aca="true" t="shared" si="1" ref="E11:E20">C11*100/B11/100</f>
        <v>0.599496135323656</v>
      </c>
    </row>
    <row r="12" spans="1:5" ht="12.75" outlineLevel="4">
      <c r="A12" s="25" t="s">
        <v>5</v>
      </c>
      <c r="B12" s="51">
        <v>116.4</v>
      </c>
      <c r="C12" s="49">
        <v>71.3</v>
      </c>
      <c r="D12" s="49">
        <f t="shared" si="0"/>
        <v>45.10000000000001</v>
      </c>
      <c r="E12" s="50">
        <f t="shared" si="1"/>
        <v>0.6125429553264605</v>
      </c>
    </row>
    <row r="13" spans="1:5" ht="15" customHeight="1" outlineLevel="4">
      <c r="A13" s="26" t="s">
        <v>6</v>
      </c>
      <c r="B13" s="51">
        <v>155</v>
      </c>
      <c r="C13" s="49">
        <v>0</v>
      </c>
      <c r="D13" s="49">
        <f t="shared" si="0"/>
        <v>155</v>
      </c>
      <c r="E13" s="50">
        <f t="shared" si="1"/>
        <v>0</v>
      </c>
    </row>
    <row r="14" spans="1:5" ht="12.75" outlineLevel="4">
      <c r="A14" s="27" t="s">
        <v>7</v>
      </c>
      <c r="B14" s="52">
        <v>1852.4</v>
      </c>
      <c r="C14" s="49">
        <v>0</v>
      </c>
      <c r="D14" s="49">
        <f t="shared" si="0"/>
        <v>1852.4</v>
      </c>
      <c r="E14" s="50">
        <f t="shared" si="1"/>
        <v>0</v>
      </c>
    </row>
    <row r="15" spans="1:5" ht="12.75" outlineLevel="1">
      <c r="A15" s="24" t="s">
        <v>8</v>
      </c>
      <c r="B15" s="48">
        <v>17099.3</v>
      </c>
      <c r="C15" s="49">
        <v>6508.7</v>
      </c>
      <c r="D15" s="49">
        <f t="shared" si="0"/>
        <v>10590.599999999999</v>
      </c>
      <c r="E15" s="50">
        <f t="shared" si="1"/>
        <v>0.3806413128022785</v>
      </c>
    </row>
    <row r="16" spans="1:5" ht="12.75" outlineLevel="2">
      <c r="A16" s="28" t="s">
        <v>9</v>
      </c>
      <c r="B16" s="48">
        <v>5047.7</v>
      </c>
      <c r="C16" s="49">
        <v>3011.2</v>
      </c>
      <c r="D16" s="49">
        <f t="shared" si="0"/>
        <v>2036.5</v>
      </c>
      <c r="E16" s="50">
        <f t="shared" si="1"/>
        <v>0.5965489232719853</v>
      </c>
    </row>
    <row r="17" spans="1:5" ht="12.75" outlineLevel="2">
      <c r="A17" s="29" t="s">
        <v>10</v>
      </c>
      <c r="B17" s="51">
        <v>9</v>
      </c>
      <c r="C17" s="49">
        <v>4</v>
      </c>
      <c r="D17" s="49">
        <f t="shared" si="0"/>
        <v>5</v>
      </c>
      <c r="E17" s="50">
        <f t="shared" si="1"/>
        <v>0.4444444444444444</v>
      </c>
    </row>
    <row r="18" spans="1:5" ht="12.75" outlineLevel="2">
      <c r="A18" s="25" t="s">
        <v>11</v>
      </c>
      <c r="B18" s="51">
        <v>100</v>
      </c>
      <c r="C18" s="49">
        <v>11.3</v>
      </c>
      <c r="D18" s="49">
        <f t="shared" si="0"/>
        <v>88.7</v>
      </c>
      <c r="E18" s="50">
        <f t="shared" si="1"/>
        <v>0.113</v>
      </c>
    </row>
    <row r="19" spans="1:5" ht="16.5" customHeight="1" outlineLevel="2">
      <c r="A19" s="26" t="s">
        <v>12</v>
      </c>
      <c r="B19" s="51">
        <v>230</v>
      </c>
      <c r="C19" s="49">
        <v>0</v>
      </c>
      <c r="D19" s="49">
        <f t="shared" si="0"/>
        <v>230</v>
      </c>
      <c r="E19" s="50">
        <f t="shared" si="1"/>
        <v>0</v>
      </c>
    </row>
    <row r="20" spans="1:5" s="13" customFormat="1" ht="12.75" outlineLevel="4">
      <c r="A20" s="43" t="s">
        <v>30</v>
      </c>
      <c r="B20" s="53">
        <f>SUM(B11:B19)</f>
        <v>30444.7</v>
      </c>
      <c r="C20" s="53">
        <f>SUM(C11:C19)</f>
        <v>13104.5</v>
      </c>
      <c r="D20" s="53">
        <f t="shared" si="0"/>
        <v>17340.2</v>
      </c>
      <c r="E20" s="54">
        <f t="shared" si="1"/>
        <v>0.43043616787158356</v>
      </c>
    </row>
    <row r="21" spans="1:5" ht="12.75" outlineLevel="4">
      <c r="A21" s="44"/>
      <c r="B21" s="55"/>
      <c r="C21" s="55"/>
      <c r="D21" s="55"/>
      <c r="E21" s="56"/>
    </row>
    <row r="22" spans="1:5" ht="12.75">
      <c r="A22" s="45"/>
      <c r="B22" s="57"/>
      <c r="C22" s="57"/>
      <c r="D22" s="57"/>
      <c r="E22" s="58"/>
    </row>
    <row r="23" spans="1:5" s="14" customFormat="1" ht="12.75">
      <c r="A23" s="46" t="s">
        <v>27</v>
      </c>
      <c r="B23" s="47">
        <v>-9683.5</v>
      </c>
      <c r="C23" s="47">
        <v>1080.9</v>
      </c>
      <c r="D23" s="47" t="s">
        <v>28</v>
      </c>
      <c r="E23" s="47" t="s">
        <v>28</v>
      </c>
    </row>
  </sheetData>
  <mergeCells count="5">
    <mergeCell ref="B9:B10"/>
    <mergeCell ref="C9:C10"/>
    <mergeCell ref="A8:E8"/>
    <mergeCell ref="D9:E9"/>
    <mergeCell ref="A9:A10"/>
  </mergeCells>
  <printOptions/>
  <pageMargins left="0.3937007874015748" right="0.3937007874015748" top="0.7874015748031497" bottom="0.5905511811023623" header="0.5118110236220472" footer="0.5118110236220472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adm</cp:lastModifiedBy>
  <cp:lastPrinted>2014-03-24T11:27:18Z</cp:lastPrinted>
  <dcterms:created xsi:type="dcterms:W3CDTF">2009-03-17T06:26:50Z</dcterms:created>
  <dcterms:modified xsi:type="dcterms:W3CDTF">2014-10-09T06:13:51Z</dcterms:modified>
  <cp:category/>
  <cp:version/>
  <cp:contentType/>
  <cp:contentStatus/>
</cp:coreProperties>
</file>