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<sst xmlns="http://schemas.openxmlformats.org/spreadsheetml/2006/main" count="56" uniqueCount="47">
  <si>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</si>
  <si>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</si>
  <si>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</si>
  <si>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</si>
  <si>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</si>
  <si>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</si>
  <si>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</si>
  <si>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</si>
  <si>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</si>
  <si>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</si>
  <si>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</si>
  <si>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</si>
  <si>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</si>
  <si>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</si>
  <si>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</si>
  <si>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</si>
  <si>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</si>
  <si>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</si>
  <si>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</si>
  <si>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</si>
  <si>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</si>
  <si>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</si>
  <si>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</si>
  <si>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</si>
  <si>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</si>
  <si>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</si>
  <si>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</si>
  <si>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</si>
  <si>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</si>
  <si>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</si>
  <si>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</si>
  <si>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</si>
  <si>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</si>
  <si>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</si>
  <si>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</si>
  <si>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</si>
  <si>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</si>
  <si>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</si>
  <si>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</si>
  <si>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</si>
  <si>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</si>
  <si>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</si>
  <si>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</si>
  <si>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к Решению совета депутатов сельского поселения Зареченск Кандалакшского района</t>
  </si>
  <si>
    <t xml:space="preserve">                                                                               за  1 полугодие  2018 года</t>
  </si>
  <si>
    <t>за  1 полугодие   2018 года</t>
  </si>
  <si>
    <t>от 28.11.2018 № 52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</si>
</sst>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130" zoomScaleSheetLayoutView="130" zoomScalePageLayoutView="0" workbookViewId="0" topLeftCell="A1">
      <selection activeCell="B14" sqref="B14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43</v>
      </c>
    </row>
    <row r="3" spans="1:5" ht="5.25" customHeight="1">
      <c r="A3" s="47"/>
      <c r="B3" s="47"/>
      <c r="C3" s="47"/>
      <c r="D3" s="46"/>
      <c r="E3" s="14"/>
    </row>
    <row r="4" spans="1:5" ht="3.75" customHeight="1">
      <c r="A4" s="66"/>
      <c r="B4" s="66"/>
      <c r="C4" s="49"/>
      <c r="D4" s="49"/>
      <c r="E4" s="15"/>
    </row>
    <row r="5" spans="1:5" ht="10.5" customHeight="1">
      <c r="A5" s="48"/>
      <c r="B5" s="48"/>
      <c r="C5" s="49"/>
      <c r="D5" s="49"/>
      <c r="E5" s="15" t="s">
        <v>46</v>
      </c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12.75">
      <c r="A8" s="67" t="s">
        <v>44</v>
      </c>
      <c r="B8" s="67"/>
      <c r="C8" s="67"/>
      <c r="D8" s="67"/>
      <c r="E8" s="67"/>
    </row>
    <row r="9" spans="1:23" s="1" customFormat="1" ht="27.75" customHeight="1">
      <c r="A9" s="68" t="s">
        <v>37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B12+B14+B17+B18+B19+B20</f>
        <v>1139.9</v>
      </c>
      <c r="C11" s="54">
        <f>C12+C14+C17+C18+C19+C20</f>
        <v>308.5</v>
      </c>
      <c r="D11" s="55">
        <f>B11-C11</f>
        <v>831.4000000000001</v>
      </c>
      <c r="E11" s="56">
        <f>IF(B11&gt;0,C11/B11,"х")</f>
        <v>0.2706377752434424</v>
      </c>
    </row>
    <row r="12" spans="1:5" ht="12.75">
      <c r="A12" s="53" t="s">
        <v>16</v>
      </c>
      <c r="B12" s="54">
        <f>B13</f>
        <v>193</v>
      </c>
      <c r="C12" s="54">
        <f>C13</f>
        <v>102.3</v>
      </c>
      <c r="D12" s="55">
        <f aca="true" t="shared" si="0" ref="D12:D25">B12-C12</f>
        <v>90.7</v>
      </c>
      <c r="E12" s="56">
        <f aca="true" t="shared" si="1" ref="E12:E24">IF(B12&gt;0,C12/B12,"х")</f>
        <v>0.5300518134715025</v>
      </c>
    </row>
    <row r="13" spans="1:5" ht="12.75">
      <c r="A13" s="53" t="s">
        <v>17</v>
      </c>
      <c r="B13" s="54">
        <v>193</v>
      </c>
      <c r="C13" s="54">
        <v>102.3</v>
      </c>
      <c r="D13" s="55">
        <f t="shared" si="0"/>
        <v>90.7</v>
      </c>
      <c r="E13" s="56">
        <f t="shared" si="1"/>
        <v>0.5300518134715025</v>
      </c>
    </row>
    <row r="14" spans="1:5" ht="12.75">
      <c r="A14" s="53" t="s">
        <v>18</v>
      </c>
      <c r="B14" s="54">
        <f>B15+B16</f>
        <v>65</v>
      </c>
      <c r="C14" s="54">
        <f>C15+C16</f>
        <v>2.5</v>
      </c>
      <c r="D14" s="55">
        <f t="shared" si="0"/>
        <v>62.5</v>
      </c>
      <c r="E14" s="56">
        <f t="shared" si="1"/>
        <v>0.038461538461538464</v>
      </c>
    </row>
    <row r="15" spans="1:5" ht="12.75">
      <c r="A15" s="53" t="s">
        <v>19</v>
      </c>
      <c r="B15" s="54">
        <v>51</v>
      </c>
      <c r="C15" s="54">
        <v>2.6</v>
      </c>
      <c r="D15" s="55">
        <f t="shared" si="0"/>
        <v>48.4</v>
      </c>
      <c r="E15" s="56">
        <f t="shared" si="1"/>
        <v>0.050980392156862744</v>
      </c>
    </row>
    <row r="16" spans="1:5" ht="12.75">
      <c r="A16" s="53" t="s">
        <v>20</v>
      </c>
      <c r="B16" s="54">
        <v>14</v>
      </c>
      <c r="C16" s="54">
        <v>-0.1</v>
      </c>
      <c r="D16" s="55">
        <f t="shared" si="0"/>
        <v>14.1</v>
      </c>
      <c r="E16" s="56">
        <f t="shared" si="1"/>
        <v>-0.0071428571428571435</v>
      </c>
    </row>
    <row r="17" spans="1:5" ht="25.5" customHeight="1">
      <c r="A17" s="57" t="s">
        <v>21</v>
      </c>
      <c r="B17" s="54">
        <v>477</v>
      </c>
      <c r="C17" s="54">
        <v>119.9</v>
      </c>
      <c r="D17" s="55">
        <f t="shared" si="0"/>
        <v>357.1</v>
      </c>
      <c r="E17" s="56">
        <f t="shared" si="1"/>
        <v>0.25136268343815515</v>
      </c>
    </row>
    <row r="18" spans="1:5" ht="25.5" customHeight="1">
      <c r="A18" s="58" t="s">
        <v>1</v>
      </c>
      <c r="B18" s="54">
        <v>404.9</v>
      </c>
      <c r="C18" s="54">
        <v>73.8</v>
      </c>
      <c r="D18" s="55">
        <f t="shared" si="0"/>
        <v>331.09999999999997</v>
      </c>
      <c r="E18" s="56">
        <f t="shared" si="1"/>
        <v>0.182267226475673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0</v>
      </c>
      <c r="C20" s="54">
        <v>10</v>
      </c>
      <c r="D20" s="55">
        <f>B20-C20</f>
        <v>-10</v>
      </c>
      <c r="E20" s="56" t="str">
        <f>IF(B20&gt;0,C20/B20,"х")</f>
        <v>х</v>
      </c>
    </row>
    <row r="21" spans="1:5" ht="12.75">
      <c r="A21" s="53" t="s">
        <v>22</v>
      </c>
      <c r="B21" s="54">
        <f>B22</f>
        <v>17918.8</v>
      </c>
      <c r="C21" s="54">
        <f>C22</f>
        <v>8466.4</v>
      </c>
      <c r="D21" s="55">
        <f t="shared" si="0"/>
        <v>9452.4</v>
      </c>
      <c r="E21" s="56">
        <f t="shared" si="1"/>
        <v>0.47248699689711365</v>
      </c>
    </row>
    <row r="22" spans="1:5" ht="27.75" customHeight="1">
      <c r="A22" s="53" t="s">
        <v>23</v>
      </c>
      <c r="B22" s="54">
        <f>B23+B24+B25+B26+B27</f>
        <v>17918.8</v>
      </c>
      <c r="C22" s="54">
        <f>C23+C24+C25+C26+C27</f>
        <v>8466.4</v>
      </c>
      <c r="D22" s="55">
        <f>B22-C22</f>
        <v>9452.4</v>
      </c>
      <c r="E22" s="56">
        <f t="shared" si="1"/>
        <v>0.47248699689711365</v>
      </c>
    </row>
    <row r="23" spans="1:5" ht="25.5">
      <c r="A23" s="53" t="s">
        <v>24</v>
      </c>
      <c r="B23" s="54">
        <v>12715.4</v>
      </c>
      <c r="C23" s="54">
        <v>6301</v>
      </c>
      <c r="D23" s="55">
        <f>B23-C23</f>
        <v>6414.4</v>
      </c>
      <c r="E23" s="56">
        <f t="shared" si="1"/>
        <v>0.4955408402409677</v>
      </c>
    </row>
    <row r="24" spans="1:5" ht="25.5">
      <c r="A24" s="53" t="s">
        <v>25</v>
      </c>
      <c r="B24" s="54">
        <v>3430.3</v>
      </c>
      <c r="C24" s="54">
        <v>1155.8</v>
      </c>
      <c r="D24" s="55">
        <f t="shared" si="0"/>
        <v>2274.5</v>
      </c>
      <c r="E24" s="56">
        <f t="shared" si="1"/>
        <v>0.336938460192986</v>
      </c>
    </row>
    <row r="25" spans="1:5" ht="25.5">
      <c r="A25" s="53" t="s">
        <v>35</v>
      </c>
      <c r="B25" s="54">
        <v>159.4</v>
      </c>
      <c r="C25" s="54">
        <v>62</v>
      </c>
      <c r="D25" s="55">
        <f t="shared" si="0"/>
        <v>97.4</v>
      </c>
      <c r="E25" s="56">
        <f>IF(B25&gt;0,C25/B25,"х")</f>
        <v>0.38895859473023836</v>
      </c>
    </row>
    <row r="26" spans="1:5" ht="12.75">
      <c r="A26" s="53" t="s">
        <v>26</v>
      </c>
      <c r="B26" s="54">
        <v>1613.7</v>
      </c>
      <c r="C26" s="54">
        <v>947.6</v>
      </c>
      <c r="D26" s="55">
        <f>B26-C26</f>
        <v>666.1</v>
      </c>
      <c r="E26" s="56">
        <f>IF(B26&gt;0,C26/B26,"х")</f>
        <v>0.5872219123752866</v>
      </c>
    </row>
    <row r="27" spans="1:5" ht="27" customHeight="1">
      <c r="A27" s="53" t="s">
        <v>33</v>
      </c>
      <c r="B27" s="54">
        <v>0</v>
      </c>
      <c r="C27" s="54">
        <f>C28</f>
        <v>0</v>
      </c>
      <c r="D27" s="59">
        <f>B27-C27</f>
        <v>0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/>
      <c r="D28" s="59">
        <f>B28-C28</f>
        <v>0</v>
      </c>
      <c r="E28" s="56" t="str">
        <f>IF(B28&gt;0,C28/B28,"х")</f>
        <v>х</v>
      </c>
    </row>
    <row r="29" spans="1:5" s="10" customFormat="1" ht="12.75">
      <c r="A29" s="60" t="s">
        <v>29</v>
      </c>
      <c r="B29" s="61">
        <f>B11+B21</f>
        <v>19058.7</v>
      </c>
      <c r="C29" s="61">
        <f>C11+C21</f>
        <v>8774.9</v>
      </c>
      <c r="D29" s="62">
        <f>B29-C29</f>
        <v>10283.800000000001</v>
      </c>
      <c r="E29" s="63">
        <f>IF(B29&gt;0,C29/B29,"х")</f>
        <v>0.4604144039205192</v>
      </c>
    </row>
    <row r="30" spans="1:5" ht="12.75">
      <c r="A30" s="64"/>
      <c r="B30" s="49"/>
      <c r="C30" s="49"/>
      <c r="D30" s="49"/>
      <c r="E30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30" zoomScaleSheetLayoutView="130" zoomScalePageLayoutView="0" workbookViewId="0" topLeftCell="A1">
      <selection activeCell="A13" sqref="A13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43</v>
      </c>
    </row>
    <row r="3" spans="1:5" ht="6" customHeight="1">
      <c r="A3" s="13"/>
      <c r="B3" s="13"/>
      <c r="C3" s="13"/>
      <c r="D3" s="13"/>
      <c r="E3" s="14"/>
    </row>
    <row r="4" spans="1:5" ht="6.75" customHeight="1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 t="s">
        <v>46</v>
      </c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2" t="s">
        <v>45</v>
      </c>
      <c r="B8" s="72"/>
      <c r="C8" s="72"/>
      <c r="D8" s="72"/>
      <c r="E8" s="72"/>
    </row>
    <row r="9" spans="1:5" ht="26.25" customHeight="1">
      <c r="A9" s="70" t="s">
        <v>36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4022.2</v>
      </c>
      <c r="C11" s="23">
        <v>2257.8</v>
      </c>
      <c r="D11" s="23">
        <f aca="true" t="shared" si="0" ref="D11:D20">B11-C11</f>
        <v>1764.3999999999996</v>
      </c>
      <c r="E11" s="24">
        <f aca="true" t="shared" si="1" ref="E11:E20">C11*100/B11/100</f>
        <v>0.5613345930088013</v>
      </c>
    </row>
    <row r="12" spans="1:5" ht="12.75" outlineLevel="4">
      <c r="A12" s="21" t="s">
        <v>5</v>
      </c>
      <c r="B12" s="22">
        <v>123.9</v>
      </c>
      <c r="C12" s="23">
        <v>62</v>
      </c>
      <c r="D12" s="23">
        <f t="shared" si="0"/>
        <v>61.900000000000006</v>
      </c>
      <c r="E12" s="24">
        <f t="shared" si="1"/>
        <v>0.5004035512510089</v>
      </c>
    </row>
    <row r="13" spans="1:5" ht="15" customHeight="1" outlineLevel="4">
      <c r="A13" s="25" t="s">
        <v>6</v>
      </c>
      <c r="B13" s="22">
        <v>527</v>
      </c>
      <c r="C13" s="23">
        <v>0</v>
      </c>
      <c r="D13" s="23">
        <f t="shared" si="0"/>
        <v>527</v>
      </c>
      <c r="E13" s="24">
        <f t="shared" si="1"/>
        <v>0</v>
      </c>
    </row>
    <row r="14" spans="1:5" ht="12.75" outlineLevel="4">
      <c r="A14" s="26" t="s">
        <v>7</v>
      </c>
      <c r="B14" s="27">
        <v>45.8</v>
      </c>
      <c r="C14" s="23">
        <v>0</v>
      </c>
      <c r="D14" s="23">
        <f t="shared" si="0"/>
        <v>45.8</v>
      </c>
      <c r="E14" s="24">
        <f t="shared" si="1"/>
        <v>0</v>
      </c>
    </row>
    <row r="15" spans="1:5" ht="12.75" outlineLevel="1">
      <c r="A15" s="21" t="s">
        <v>8</v>
      </c>
      <c r="B15" s="22">
        <v>3789.6</v>
      </c>
      <c r="C15" s="23">
        <v>705.8</v>
      </c>
      <c r="D15" s="23">
        <f t="shared" si="0"/>
        <v>3083.8</v>
      </c>
      <c r="E15" s="24">
        <f t="shared" si="1"/>
        <v>0.18624656955879249</v>
      </c>
    </row>
    <row r="16" spans="1:5" ht="12.75" outlineLevel="2">
      <c r="A16" s="28" t="s">
        <v>9</v>
      </c>
      <c r="B16" s="22">
        <v>10406.6</v>
      </c>
      <c r="C16" s="23">
        <v>2881.7</v>
      </c>
      <c r="D16" s="23">
        <f t="shared" si="0"/>
        <v>7524.900000000001</v>
      </c>
      <c r="E16" s="24">
        <f t="shared" si="1"/>
        <v>0.2769108066035016</v>
      </c>
    </row>
    <row r="17" spans="1:5" ht="12.75" outlineLevel="2">
      <c r="A17" s="29" t="s">
        <v>10</v>
      </c>
      <c r="B17" s="22">
        <v>93.6</v>
      </c>
      <c r="C17" s="23">
        <v>39</v>
      </c>
      <c r="D17" s="23">
        <f t="shared" si="0"/>
        <v>54.599999999999994</v>
      </c>
      <c r="E17" s="24">
        <f t="shared" si="1"/>
        <v>0.41666666666666674</v>
      </c>
    </row>
    <row r="18" spans="1:5" ht="12.75" outlineLevel="2">
      <c r="A18" s="21" t="s">
        <v>11</v>
      </c>
      <c r="B18" s="22">
        <v>50</v>
      </c>
      <c r="C18" s="23">
        <v>10.4</v>
      </c>
      <c r="D18" s="23">
        <f t="shared" si="0"/>
        <v>39.6</v>
      </c>
      <c r="E18" s="24">
        <f t="shared" si="1"/>
        <v>0.20800000000000002</v>
      </c>
    </row>
    <row r="19" spans="1:5" ht="16.5" customHeight="1" outlineLevel="2">
      <c r="A19" s="25" t="s">
        <v>12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30</v>
      </c>
      <c r="B20" s="31">
        <f>SUM(B11:B19)</f>
        <v>19058.699999999997</v>
      </c>
      <c r="C20" s="31">
        <f>SUM(C11:C19)</f>
        <v>5956.7</v>
      </c>
      <c r="D20" s="31">
        <f t="shared" si="0"/>
        <v>13101.999999999996</v>
      </c>
      <c r="E20" s="32">
        <f t="shared" si="1"/>
        <v>0.3125449269887244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f>'прил.1'!B29-'прил.2'!B20</f>
        <v>0</v>
      </c>
      <c r="C23" s="40">
        <f>'прил.1'!C29-'прил.2'!C20</f>
        <v>2818.2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2018-11-27T08:36:17Z</cp:lastPrinted>
  <dcterms:created xsi:type="dcterms:W3CDTF">2009-03-17T06:26:50Z</dcterms:created>
  <dcterms:modified xsi:type="dcterms:W3CDTF">2018-11-27T08:38:46Z</dcterms:modified>
  <cp:category/>
  <cp:version/>
  <cp:contentType/>
  <cp:contentStatus/>
</cp:coreProperties>
</file>